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056" windowHeight="9024"/>
  </bookViews>
  <sheets>
    <sheet name="参考資料在庫計画書" sheetId="3" r:id="rId1"/>
    <sheet name="仕入代金支払計画書" sheetId="6" r:id="rId2"/>
    <sheet name="TBBS" sheetId="7" r:id="rId3"/>
    <sheet name="CF" sheetId="4" r:id="rId4"/>
    <sheet name="Sheet5" sheetId="5" r:id="rId5"/>
  </sheets>
  <definedNames>
    <definedName name="_xlnm.Print_Area" localSheetId="3">CF!$D$2:$AG$42</definedName>
    <definedName name="_xlnm.Print_Area" localSheetId="2">TBBS!$D$2:$AG$36</definedName>
    <definedName name="_xlnm.Print_Area" localSheetId="0">参考資料在庫計画書!$C$4:$W$43</definedName>
    <definedName name="_xlnm.Print_Area" localSheetId="1">仕入代金支払計画書!$B$2:$AE$75</definedName>
  </definedNames>
  <calcPr calcId="145621"/>
</workbook>
</file>

<file path=xl/calcChain.xml><?xml version="1.0" encoding="utf-8"?>
<calcChain xmlns="http://schemas.openxmlformats.org/spreadsheetml/2006/main">
  <c r="Q40" i="4" l="1"/>
  <c r="M36" i="4"/>
  <c r="L34" i="4"/>
  <c r="E21" i="4"/>
  <c r="N34" i="7"/>
  <c r="M23" i="7"/>
  <c r="N34" i="6"/>
  <c r="N59" i="6"/>
  <c r="W10" i="7" s="1"/>
  <c r="AB10" i="7" s="1"/>
  <c r="N8" i="6"/>
  <c r="R10" i="7"/>
  <c r="N69" i="6" l="1"/>
  <c r="Z63" i="6"/>
  <c r="Z61" i="6"/>
  <c r="Z59" i="6"/>
  <c r="N61" i="6"/>
  <c r="H61" i="6"/>
  <c r="H59" i="6"/>
  <c r="N36" i="6"/>
  <c r="Z38" i="6" s="1"/>
  <c r="Z12" i="6"/>
  <c r="N10" i="6"/>
  <c r="N31" i="3" l="1"/>
  <c r="N24" i="3"/>
  <c r="L32" i="3"/>
  <c r="M38" i="3"/>
  <c r="M32" i="3"/>
  <c r="M31" i="3"/>
  <c r="M33" i="3" s="1"/>
  <c r="H40" i="6" s="1"/>
  <c r="M28" i="3"/>
  <c r="M29" i="3" s="1"/>
  <c r="H14" i="6" s="1"/>
  <c r="N14" i="6" s="1"/>
  <c r="Z16" i="6" s="1"/>
  <c r="M24" i="3"/>
  <c r="L31" i="3"/>
  <c r="L28" i="3"/>
  <c r="L29" i="3" s="1"/>
  <c r="H12" i="6" s="1"/>
  <c r="N12" i="6" s="1"/>
  <c r="K32" i="3"/>
  <c r="K28" i="3"/>
  <c r="K29" i="3" s="1"/>
  <c r="L24" i="3"/>
  <c r="K37" i="3"/>
  <c r="K38" i="3"/>
  <c r="K31" i="3"/>
  <c r="J31" i="3"/>
  <c r="J33" i="3" s="1"/>
  <c r="I31" i="3"/>
  <c r="I33" i="3" s="1"/>
  <c r="J38" i="3"/>
  <c r="I38" i="3"/>
  <c r="J29" i="3"/>
  <c r="I29" i="3"/>
  <c r="K41" i="3"/>
  <c r="L17" i="3" s="1"/>
  <c r="L41" i="3" s="1"/>
  <c r="M17" i="3" s="1"/>
  <c r="M41" i="3" s="1"/>
  <c r="N17" i="3" s="1"/>
  <c r="N41" i="3" s="1"/>
  <c r="J41" i="3"/>
  <c r="I41" i="3"/>
  <c r="K24" i="3"/>
  <c r="J24" i="3"/>
  <c r="J43" i="3" s="1"/>
  <c r="I24" i="3"/>
  <c r="K19" i="3"/>
  <c r="J19" i="3"/>
  <c r="I19" i="3"/>
  <c r="I43" i="3" s="1"/>
  <c r="K33" i="3" l="1"/>
  <c r="H65" i="6"/>
  <c r="K43" i="3"/>
  <c r="K42" i="3" s="1"/>
  <c r="L18" i="3" s="1"/>
  <c r="L19" i="3" s="1"/>
  <c r="L33" i="3"/>
  <c r="H38" i="6" s="1"/>
  <c r="H63" i="6" s="1"/>
  <c r="N40" i="6"/>
  <c r="Z42" i="6" s="1"/>
  <c r="Z67" i="6" s="1"/>
  <c r="Z14" i="6"/>
  <c r="N65" i="6" l="1"/>
  <c r="L37" i="3"/>
  <c r="L38" i="3" s="1"/>
  <c r="L43" i="3" s="1"/>
  <c r="N38" i="6"/>
  <c r="Z20" i="6"/>
  <c r="Z23" i="6" s="1"/>
  <c r="L42" i="3"/>
  <c r="M19" i="3"/>
  <c r="N38" i="3"/>
  <c r="Z40" i="6" l="1"/>
  <c r="N63" i="6"/>
  <c r="M18" i="3"/>
  <c r="M43" i="3"/>
  <c r="Z46" i="6" l="1"/>
  <c r="Z49" i="6" s="1"/>
  <c r="Z74" i="6" s="1"/>
  <c r="Z65" i="6"/>
  <c r="Z71" i="6" s="1"/>
  <c r="R23" i="7" s="1"/>
  <c r="M42" i="3"/>
  <c r="N19" i="3"/>
  <c r="N18" i="3" l="1"/>
  <c r="N43" i="3"/>
  <c r="N42" i="3" s="1"/>
  <c r="N32" i="3" l="1"/>
  <c r="N33" i="3" s="1"/>
  <c r="H42" i="6" s="1"/>
  <c r="N28" i="3"/>
  <c r="N29" i="3" s="1"/>
  <c r="H16" i="6" s="1"/>
  <c r="N42" i="6" l="1"/>
  <c r="H46" i="6"/>
  <c r="H49" i="6" s="1"/>
  <c r="N16" i="6"/>
  <c r="H20" i="6"/>
  <c r="H23" i="6" s="1"/>
  <c r="H67" i="6"/>
  <c r="H71" i="6" s="1"/>
  <c r="H74" i="6" l="1"/>
  <c r="N23" i="6"/>
  <c r="N67" i="6"/>
  <c r="N71" i="6" s="1"/>
  <c r="W23" i="7" s="1"/>
  <c r="AB23" i="7" s="1"/>
  <c r="U34" i="7" s="1"/>
  <c r="AB34" i="7" s="1"/>
  <c r="N11" i="4" s="1"/>
  <c r="AC11" i="4" s="1"/>
  <c r="P21" i="4" s="1"/>
  <c r="T34" i="4" s="1"/>
  <c r="N20" i="6"/>
  <c r="N49" i="6"/>
  <c r="N46" i="6"/>
  <c r="N74" i="6" l="1"/>
</calcChain>
</file>

<file path=xl/sharedStrings.xml><?xml version="1.0" encoding="utf-8"?>
<sst xmlns="http://schemas.openxmlformats.org/spreadsheetml/2006/main" count="315" uniqueCount="161">
  <si>
    <t>担当者</t>
    <phoneticPr fontId="3"/>
  </si>
  <si>
    <t>田辺雄一</t>
    <phoneticPr fontId="3"/>
  </si>
  <si>
    <t>日付</t>
    <phoneticPr fontId="3"/>
  </si>
  <si>
    <t>×0年1月22日</t>
    <phoneticPr fontId="3"/>
  </si>
  <si>
    <t>×0年1月21日</t>
    <phoneticPr fontId="3"/>
  </si>
  <si>
    <t>×0年1月20日</t>
    <phoneticPr fontId="3"/>
  </si>
  <si>
    <t>役職</t>
    <phoneticPr fontId="3"/>
  </si>
  <si>
    <t>部長印</t>
    <phoneticPr fontId="3"/>
  </si>
  <si>
    <t>課長印</t>
    <phoneticPr fontId="3"/>
  </si>
  <si>
    <t>氏名</t>
    <phoneticPr fontId="3"/>
  </si>
  <si>
    <t>略</t>
    <phoneticPr fontId="3"/>
  </si>
  <si>
    <t>改訂増補「予算会計」（清文社）</t>
    <phoneticPr fontId="3"/>
  </si>
  <si>
    <t>承認印</t>
    <phoneticPr fontId="3"/>
  </si>
  <si>
    <t>(印)</t>
    <phoneticPr fontId="3"/>
  </si>
  <si>
    <t>ＮＯ</t>
    <phoneticPr fontId="3"/>
  </si>
  <si>
    <t>予算科目</t>
    <phoneticPr fontId="3"/>
  </si>
  <si>
    <t>表示単位</t>
    <phoneticPr fontId="3"/>
  </si>
  <si>
    <t>数量単位</t>
    <phoneticPr fontId="3"/>
  </si>
  <si>
    <t>貸
借</t>
    <phoneticPr fontId="3"/>
  </si>
  <si>
    <t>課税</t>
    <phoneticPr fontId="3"/>
  </si>
  <si>
    <t>×1年</t>
    <phoneticPr fontId="3"/>
  </si>
  <si>
    <t>×2年</t>
    <phoneticPr fontId="3"/>
  </si>
  <si>
    <t>当年度
実績予想</t>
    <phoneticPr fontId="3"/>
  </si>
  <si>
    <t>前期比
増減差額</t>
    <phoneticPr fontId="3"/>
  </si>
  <si>
    <t>前期比
増減比率</t>
    <phoneticPr fontId="3"/>
  </si>
  <si>
    <t>当年度
実績予想
差異</t>
    <phoneticPr fontId="3"/>
  </si>
  <si>
    <t>予算
達成率</t>
    <phoneticPr fontId="3"/>
  </si>
  <si>
    <t>1月</t>
    <phoneticPr fontId="3"/>
  </si>
  <si>
    <t>2月</t>
    <phoneticPr fontId="3"/>
  </si>
  <si>
    <t>3月</t>
    <phoneticPr fontId="3"/>
  </si>
  <si>
    <t>実績</t>
    <phoneticPr fontId="3"/>
  </si>
  <si>
    <t>見通し</t>
    <phoneticPr fontId="3"/>
  </si>
  <si>
    <t>➀</t>
    <phoneticPr fontId="3"/>
  </si>
  <si>
    <t>➁</t>
    <phoneticPr fontId="3"/>
  </si>
  <si>
    <t>③</t>
    <phoneticPr fontId="3"/>
  </si>
  <si>
    <t>④</t>
    <phoneticPr fontId="3"/>
  </si>
  <si>
    <t>⑤</t>
    <phoneticPr fontId="3"/>
  </si>
  <si>
    <t>➅</t>
    <phoneticPr fontId="3"/>
  </si>
  <si>
    <t>⑦－➀
＝⑧</t>
    <phoneticPr fontId="3"/>
  </si>
  <si>
    <t>⑧÷➀×100%=⑨</t>
    <phoneticPr fontId="3"/>
  </si>
  <si>
    <t>⑦－➁＝⑩</t>
    <phoneticPr fontId="3"/>
  </si>
  <si>
    <t>⑩÷➁×100%=⑪</t>
    <phoneticPr fontId="3"/>
  </si>
  <si>
    <t>ﾌﾙ</t>
    <phoneticPr fontId="3"/>
  </si>
  <si>
    <t>㎏</t>
    <phoneticPr fontId="3"/>
  </si>
  <si>
    <t>③～➅計＝⑦</t>
    <phoneticPr fontId="3"/>
  </si>
  <si>
    <t>前年度
実績
（全社）</t>
    <phoneticPr fontId="3"/>
  </si>
  <si>
    <t>当年度
予算
(全社）</t>
    <phoneticPr fontId="3"/>
  </si>
  <si>
    <t>期首商品たな卸数量</t>
    <rPh sb="0" eb="2">
      <t>キシュ</t>
    </rPh>
    <rPh sb="2" eb="4">
      <t>ショウヒン</t>
    </rPh>
    <rPh sb="6" eb="7">
      <t>オロシ</t>
    </rPh>
    <rPh sb="7" eb="9">
      <t>スウリョウ</t>
    </rPh>
    <phoneticPr fontId="1"/>
  </si>
  <si>
    <t>商品仕入数量</t>
    <rPh sb="0" eb="2">
      <t>ショウヒン</t>
    </rPh>
    <rPh sb="2" eb="4">
      <t>シイレ</t>
    </rPh>
    <rPh sb="4" eb="6">
      <t>スウリョウ</t>
    </rPh>
    <phoneticPr fontId="1"/>
  </si>
  <si>
    <t>仕入単価＠千円</t>
    <rPh sb="0" eb="2">
      <t>シイ</t>
    </rPh>
    <rPh sb="2" eb="4">
      <t>タンカ</t>
    </rPh>
    <rPh sb="5" eb="7">
      <t>センエン</t>
    </rPh>
    <phoneticPr fontId="1"/>
  </si>
  <si>
    <t>期首商品たな卸高</t>
    <rPh sb="0" eb="2">
      <t>キシュ</t>
    </rPh>
    <rPh sb="7" eb="8">
      <t>ダカ</t>
    </rPh>
    <phoneticPr fontId="1"/>
  </si>
  <si>
    <t>千</t>
    <rPh sb="0" eb="1">
      <t>セン</t>
    </rPh>
    <phoneticPr fontId="3"/>
  </si>
  <si>
    <t>円</t>
    <rPh sb="0" eb="1">
      <t>エン</t>
    </rPh>
    <phoneticPr fontId="3"/>
  </si>
  <si>
    <t>当期商品仕入高</t>
    <rPh sb="0" eb="2">
      <t>トウキ</t>
    </rPh>
    <rPh sb="2" eb="4">
      <t>ショウヒン</t>
    </rPh>
    <rPh sb="4" eb="6">
      <t>シイレ</t>
    </rPh>
    <rPh sb="6" eb="7">
      <t>ダカ</t>
    </rPh>
    <phoneticPr fontId="1"/>
  </si>
  <si>
    <t>払出単価＠千円</t>
    <rPh sb="0" eb="1">
      <t>ハラ</t>
    </rPh>
    <rPh sb="1" eb="2">
      <t>デ</t>
    </rPh>
    <rPh sb="2" eb="4">
      <t>タンカ</t>
    </rPh>
    <rPh sb="5" eb="7">
      <t>センエン</t>
    </rPh>
    <phoneticPr fontId="1"/>
  </si>
  <si>
    <t>商品売上原価</t>
    <rPh sb="0" eb="2">
      <t>ショウヒン</t>
    </rPh>
    <rPh sb="2" eb="4">
      <t>ウリアゲ</t>
    </rPh>
    <rPh sb="4" eb="6">
      <t>ゲンカ</t>
    </rPh>
    <phoneticPr fontId="1"/>
  </si>
  <si>
    <t>【(1)期首商品たな卸高】</t>
    <rPh sb="4" eb="6">
      <t>キシュ</t>
    </rPh>
    <rPh sb="6" eb="8">
      <t>ショウヒン</t>
    </rPh>
    <rPh sb="10" eb="11">
      <t>オロシ</t>
    </rPh>
    <rPh sb="11" eb="12">
      <t>ダカ</t>
    </rPh>
    <phoneticPr fontId="1"/>
  </si>
  <si>
    <t>【(2)当期商品仕入高】</t>
    <rPh sb="4" eb="6">
      <t>トウキ</t>
    </rPh>
    <rPh sb="6" eb="8">
      <t>ショウヒン</t>
    </rPh>
    <rPh sb="8" eb="10">
      <t>シイレ</t>
    </rPh>
    <rPh sb="10" eb="11">
      <t>ダカ</t>
    </rPh>
    <phoneticPr fontId="1"/>
  </si>
  <si>
    <t>【(3)当期商品売上原価】</t>
    <rPh sb="4" eb="6">
      <t>トウキ</t>
    </rPh>
    <rPh sb="6" eb="8">
      <t>ショウヒン</t>
    </rPh>
    <rPh sb="8" eb="10">
      <t>ウリアゲ</t>
    </rPh>
    <rPh sb="10" eb="12">
      <t>ゲンカ</t>
    </rPh>
    <phoneticPr fontId="1"/>
  </si>
  <si>
    <t>＜仕入高内訳＞</t>
    <rPh sb="1" eb="3">
      <t>シイレ</t>
    </rPh>
    <rPh sb="3" eb="4">
      <t>ダカ</t>
    </rPh>
    <rPh sb="4" eb="6">
      <t>ウチワケ</t>
    </rPh>
    <phoneticPr fontId="1"/>
  </si>
  <si>
    <t>【仕入先：Ⅹ社】</t>
    <rPh sb="1" eb="3">
      <t>シイレ</t>
    </rPh>
    <rPh sb="3" eb="4">
      <t>サキ</t>
    </rPh>
    <rPh sb="6" eb="7">
      <t>シャ</t>
    </rPh>
    <phoneticPr fontId="1"/>
  </si>
  <si>
    <t>【仕入先：Ｙ社】</t>
    <rPh sb="1" eb="3">
      <t>シイレ</t>
    </rPh>
    <rPh sb="3" eb="4">
      <t>サキ</t>
    </rPh>
    <rPh sb="6" eb="7">
      <t>シャ</t>
    </rPh>
    <phoneticPr fontId="1"/>
  </si>
  <si>
    <t>【(4)期末商品たな卸高】</t>
    <rPh sb="4" eb="6">
      <t>キマツ</t>
    </rPh>
    <rPh sb="6" eb="8">
      <t>ショウヒン</t>
    </rPh>
    <rPh sb="10" eb="11">
      <t>オロシ</t>
    </rPh>
    <rPh sb="11" eb="12">
      <t>ダカ</t>
    </rPh>
    <phoneticPr fontId="1"/>
  </si>
  <si>
    <t>期末商品たな卸数量</t>
    <rPh sb="0" eb="2">
      <t>キマツ</t>
    </rPh>
    <rPh sb="2" eb="4">
      <t>ショウヒン</t>
    </rPh>
    <rPh sb="6" eb="7">
      <t>オロシ</t>
    </rPh>
    <rPh sb="7" eb="9">
      <t>スウリョウ</t>
    </rPh>
    <phoneticPr fontId="1"/>
  </si>
  <si>
    <t>期末商品たな卸高</t>
    <rPh sb="0" eb="2">
      <t>キマツ</t>
    </rPh>
    <rPh sb="2" eb="4">
      <t>ショウヒン</t>
    </rPh>
    <rPh sb="7" eb="8">
      <t>ダカ</t>
    </rPh>
    <phoneticPr fontId="1"/>
  </si>
  <si>
    <t>4～12月</t>
    <phoneticPr fontId="3"/>
  </si>
  <si>
    <t>販売数量（出庫数量）</t>
    <rPh sb="0" eb="2">
      <t>ハンバイ</t>
    </rPh>
    <rPh sb="2" eb="4">
      <t>スウリョウ</t>
    </rPh>
    <rPh sb="5" eb="7">
      <t>シュッコ</t>
    </rPh>
    <rPh sb="7" eb="9">
      <t>スウリョウ</t>
    </rPh>
    <phoneticPr fontId="1"/>
  </si>
  <si>
    <t>書籍P14・P15</t>
    <phoneticPr fontId="3"/>
  </si>
  <si>
    <t>演習問題第１2回</t>
    <phoneticPr fontId="3"/>
  </si>
  <si>
    <t>(参考資料１)「当期実績予想：商品仕入兼在庫計画表」</t>
    <rPh sb="1" eb="3">
      <t>サンコウ</t>
    </rPh>
    <rPh sb="3" eb="5">
      <t>シリョウ</t>
    </rPh>
    <rPh sb="8" eb="10">
      <t>トウキ</t>
    </rPh>
    <rPh sb="15" eb="17">
      <t>ショウヒン</t>
    </rPh>
    <rPh sb="17" eb="19">
      <t>シイレ</t>
    </rPh>
    <rPh sb="19" eb="20">
      <t>ケン</t>
    </rPh>
    <rPh sb="20" eb="22">
      <t>ザイコ</t>
    </rPh>
    <rPh sb="22" eb="24">
      <t>ケイカク</t>
    </rPh>
    <rPh sb="24" eb="25">
      <t>ヒョウ</t>
    </rPh>
    <phoneticPr fontId="3"/>
  </si>
  <si>
    <t>仕入高</t>
    <rPh sb="0" eb="2">
      <t>シイレ</t>
    </rPh>
    <rPh sb="2" eb="3">
      <t>ダカ</t>
    </rPh>
    <phoneticPr fontId="1"/>
  </si>
  <si>
    <t>当月発生買掛金</t>
    <rPh sb="0" eb="2">
      <t>トウゲツ</t>
    </rPh>
    <rPh sb="2" eb="4">
      <t>ハッセイ</t>
    </rPh>
    <rPh sb="4" eb="7">
      <t>カイカケキン</t>
    </rPh>
    <phoneticPr fontId="1"/>
  </si>
  <si>
    <t>前月発生買掛金</t>
    <rPh sb="0" eb="2">
      <t>ゼンゲツ</t>
    </rPh>
    <rPh sb="2" eb="4">
      <t>ハッセイ</t>
    </rPh>
    <rPh sb="4" eb="7">
      <t>カイカケキン</t>
    </rPh>
    <phoneticPr fontId="1"/>
  </si>
  <si>
    <t>当月買掛金支払額</t>
    <rPh sb="0" eb="2">
      <t>トウゲツ</t>
    </rPh>
    <rPh sb="2" eb="5">
      <t>カイカケキン</t>
    </rPh>
    <rPh sb="5" eb="7">
      <t>シハラ</t>
    </rPh>
    <rPh sb="7" eb="8">
      <t>ガク</t>
    </rPh>
    <phoneticPr fontId="1"/>
  </si>
  <si>
    <t>相手先別仕入代金支払計画表（当期実績予想）</t>
    <rPh sb="0" eb="2">
      <t>アイテ</t>
    </rPh>
    <rPh sb="2" eb="3">
      <t>サキ</t>
    </rPh>
    <rPh sb="3" eb="4">
      <t>ベツ</t>
    </rPh>
    <rPh sb="4" eb="6">
      <t>シイレ</t>
    </rPh>
    <rPh sb="6" eb="8">
      <t>ダイキン</t>
    </rPh>
    <rPh sb="8" eb="10">
      <t>シハラ</t>
    </rPh>
    <rPh sb="10" eb="12">
      <t>ケイカク</t>
    </rPh>
    <rPh sb="12" eb="13">
      <t>ヒョウ</t>
    </rPh>
    <rPh sb="14" eb="16">
      <t>トウキ</t>
    </rPh>
    <rPh sb="16" eb="18">
      <t>ジッセキ</t>
    </rPh>
    <rPh sb="18" eb="20">
      <t>ヨソウ</t>
    </rPh>
    <phoneticPr fontId="1"/>
  </si>
  <si>
    <t>①</t>
    <phoneticPr fontId="1"/>
  </si>
  <si>
    <t>相手先</t>
    <rPh sb="0" eb="2">
      <t>アイテ</t>
    </rPh>
    <rPh sb="2" eb="3">
      <t>サキ</t>
    </rPh>
    <phoneticPr fontId="1"/>
  </si>
  <si>
    <t>Ⅹ社</t>
    <rPh sb="1" eb="2">
      <t>シャ</t>
    </rPh>
    <phoneticPr fontId="1"/>
  </si>
  <si>
    <t>支払条件</t>
    <rPh sb="0" eb="2">
      <t>シハラ</t>
    </rPh>
    <rPh sb="2" eb="4">
      <t>ジョウケン</t>
    </rPh>
    <phoneticPr fontId="1"/>
  </si>
  <si>
    <t>１ｶ月後振込支払</t>
    <rPh sb="2" eb="3">
      <t>ツキ</t>
    </rPh>
    <rPh sb="3" eb="4">
      <t>アト</t>
    </rPh>
    <rPh sb="4" eb="6">
      <t>フリコミ</t>
    </rPh>
    <rPh sb="6" eb="8">
      <t>シハラ</t>
    </rPh>
    <phoneticPr fontId="1"/>
  </si>
  <si>
    <t>（単位：千円）</t>
    <rPh sb="1" eb="3">
      <t>タンイ</t>
    </rPh>
    <rPh sb="4" eb="6">
      <t>センエン</t>
    </rPh>
    <phoneticPr fontId="1"/>
  </si>
  <si>
    <t>消費税率</t>
    <rPh sb="0" eb="3">
      <t>ショウヒゼイ</t>
    </rPh>
    <rPh sb="3" eb="4">
      <t>リツ</t>
    </rPh>
    <phoneticPr fontId="1"/>
  </si>
  <si>
    <t>月</t>
    <rPh sb="0" eb="1">
      <t>ツキ</t>
    </rPh>
    <phoneticPr fontId="1"/>
  </si>
  <si>
    <t>略</t>
    <rPh sb="0" eb="1">
      <t>リャク</t>
    </rPh>
    <phoneticPr fontId="1"/>
  </si>
  <si>
    <t>４～11月</t>
    <rPh sb="4" eb="5">
      <t>ツキ</t>
    </rPh>
    <phoneticPr fontId="1"/>
  </si>
  <si>
    <t>12月</t>
    <rPh sb="2" eb="3">
      <t>ツキ</t>
    </rPh>
    <phoneticPr fontId="1"/>
  </si>
  <si>
    <t>1月（計画）</t>
    <rPh sb="1" eb="2">
      <t>ツキ</t>
    </rPh>
    <rPh sb="3" eb="5">
      <t>ケイカク</t>
    </rPh>
    <phoneticPr fontId="1"/>
  </si>
  <si>
    <t>参考資料：在庫計画書より↓</t>
    <rPh sb="0" eb="2">
      <t>サンコウ</t>
    </rPh>
    <rPh sb="2" eb="4">
      <t>シリョウ</t>
    </rPh>
    <rPh sb="5" eb="7">
      <t>ザイコ</t>
    </rPh>
    <rPh sb="7" eb="10">
      <t>ケイカクショ</t>
    </rPh>
    <phoneticPr fontId="1"/>
  </si>
  <si>
    <t>2月（計画）</t>
    <rPh sb="1" eb="2">
      <t>ツキ</t>
    </rPh>
    <rPh sb="3" eb="5">
      <t>ケイカク</t>
    </rPh>
    <phoneticPr fontId="1"/>
  </si>
  <si>
    <t>3月（計画）</t>
    <rPh sb="1" eb="2">
      <t>ツキ</t>
    </rPh>
    <rPh sb="3" eb="5">
      <t>ケイカク</t>
    </rPh>
    <phoneticPr fontId="1"/>
  </si>
  <si>
    <t>1～3月（計画）計</t>
    <rPh sb="3" eb="4">
      <t>ツキ</t>
    </rPh>
    <rPh sb="5" eb="7">
      <t>ケイカク</t>
    </rPh>
    <rPh sb="8" eb="9">
      <t>ケイ</t>
    </rPh>
    <phoneticPr fontId="1"/>
  </si>
  <si>
    <t>借方計</t>
    <rPh sb="0" eb="2">
      <t>カリカタ</t>
    </rPh>
    <rPh sb="2" eb="3">
      <t>ケイ</t>
    </rPh>
    <phoneticPr fontId="1"/>
  </si>
  <si>
    <t>貸方計</t>
    <rPh sb="0" eb="1">
      <t>カシ</t>
    </rPh>
    <rPh sb="1" eb="2">
      <t>カタ</t>
    </rPh>
    <rPh sb="2" eb="3">
      <t>ケイ</t>
    </rPh>
    <phoneticPr fontId="1"/>
  </si>
  <si>
    <t>自動計算(端数切捨て)↓</t>
    <rPh sb="0" eb="2">
      <t>ジドウ</t>
    </rPh>
    <rPh sb="2" eb="4">
      <t>ケイサン</t>
    </rPh>
    <rPh sb="5" eb="7">
      <t>ハスウ</t>
    </rPh>
    <rPh sb="7" eb="9">
      <t>キリス</t>
    </rPh>
    <phoneticPr fontId="1"/>
  </si>
  <si>
    <t>注１↓</t>
    <rPh sb="0" eb="1">
      <t>チュウ</t>
    </rPh>
    <phoneticPr fontId="1"/>
  </si>
  <si>
    <t>当期仕入高計</t>
    <rPh sb="0" eb="2">
      <t>トウキ</t>
    </rPh>
    <rPh sb="2" eb="4">
      <t>シイレ</t>
    </rPh>
    <rPh sb="4" eb="5">
      <t>ダカ</t>
    </rPh>
    <rPh sb="5" eb="6">
      <t>ケイ</t>
    </rPh>
    <phoneticPr fontId="1"/>
  </si>
  <si>
    <t>買掛金</t>
    <rPh sb="0" eb="3">
      <t>カイカケキン</t>
    </rPh>
    <phoneticPr fontId="1"/>
  </si>
  <si>
    <t>当期支払累計</t>
    <rPh sb="0" eb="2">
      <t>トウキ</t>
    </rPh>
    <rPh sb="2" eb="4">
      <t>シハラ</t>
    </rPh>
    <rPh sb="4" eb="6">
      <t>ルイケイ</t>
    </rPh>
    <phoneticPr fontId="1"/>
  </si>
  <si>
    <t>注１：Ⅹ社に対する立替金18千円と３月に相殺する予定。便宜上、買掛金発生額のマイナス処理。</t>
    <rPh sb="0" eb="1">
      <t>チュウ</t>
    </rPh>
    <rPh sb="4" eb="5">
      <t>シャ</t>
    </rPh>
    <rPh sb="6" eb="7">
      <t>タイ</t>
    </rPh>
    <rPh sb="9" eb="12">
      <t>タテカエキン</t>
    </rPh>
    <rPh sb="14" eb="16">
      <t>センエン</t>
    </rPh>
    <rPh sb="18" eb="19">
      <t>ツキ</t>
    </rPh>
    <rPh sb="20" eb="22">
      <t>ソウサイ</t>
    </rPh>
    <rPh sb="24" eb="26">
      <t>ヨテイ</t>
    </rPh>
    <rPh sb="27" eb="29">
      <t>ベンギ</t>
    </rPh>
    <rPh sb="29" eb="30">
      <t>ジョウ</t>
    </rPh>
    <rPh sb="31" eb="34">
      <t>カイカケキン</t>
    </rPh>
    <rPh sb="34" eb="36">
      <t>ハッセイ</t>
    </rPh>
    <rPh sb="36" eb="37">
      <t>ガク</t>
    </rPh>
    <rPh sb="42" eb="44">
      <t>ショリ</t>
    </rPh>
    <phoneticPr fontId="1"/>
  </si>
  <si>
    <t>Ｙ社</t>
    <rPh sb="1" eb="2">
      <t>シャ</t>
    </rPh>
    <phoneticPr fontId="1"/>
  </si>
  <si>
    <t>②</t>
    <phoneticPr fontId="1"/>
  </si>
  <si>
    <t>仕入代金支払計画書（当期実績予想）</t>
    <rPh sb="0" eb="2">
      <t>シイレ</t>
    </rPh>
    <rPh sb="2" eb="4">
      <t>ダイキン</t>
    </rPh>
    <rPh sb="4" eb="6">
      <t>シハラ</t>
    </rPh>
    <rPh sb="6" eb="8">
      <t>ケイカク</t>
    </rPh>
    <rPh sb="8" eb="9">
      <t>ショ</t>
    </rPh>
    <rPh sb="10" eb="12">
      <t>トウキ</t>
    </rPh>
    <rPh sb="12" eb="14">
      <t>ジッセキ</t>
    </rPh>
    <rPh sb="14" eb="16">
      <t>ヨソウ</t>
    </rPh>
    <phoneticPr fontId="1"/>
  </si>
  <si>
    <t>Ｘ社</t>
    <rPh sb="1" eb="2">
      <t>シャ</t>
    </rPh>
    <phoneticPr fontId="1"/>
  </si>
  <si>
    <t>合</t>
    <rPh sb="0" eb="1">
      <t>ゴウ</t>
    </rPh>
    <phoneticPr fontId="1"/>
  </si>
  <si>
    <t>計</t>
    <rPh sb="0" eb="1">
      <t>ケイ</t>
    </rPh>
    <phoneticPr fontId="1"/>
  </si>
  <si>
    <t>残高試算表（×０年12月31日現在）【買掛金】</t>
    <rPh sb="0" eb="2">
      <t>ザンダカ</t>
    </rPh>
    <rPh sb="2" eb="5">
      <t>シサンヒョウ</t>
    </rPh>
    <rPh sb="8" eb="9">
      <t>ネン</t>
    </rPh>
    <rPh sb="11" eb="12">
      <t>ツキ</t>
    </rPh>
    <rPh sb="14" eb="15">
      <t>ニチ</t>
    </rPh>
    <rPh sb="15" eb="17">
      <t>ゲンザイ</t>
    </rPh>
    <rPh sb="19" eb="22">
      <t>カイカケキン</t>
    </rPh>
    <phoneticPr fontId="1"/>
  </si>
  <si>
    <t>Ｎ</t>
    <phoneticPr fontId="1"/>
  </si>
  <si>
    <t>Ｏ</t>
    <phoneticPr fontId="1"/>
  </si>
  <si>
    <t>総勘定科目</t>
    <rPh sb="0" eb="3">
      <t>ソウカンジョウ</t>
    </rPh>
    <rPh sb="3" eb="5">
      <t>カモク</t>
    </rPh>
    <phoneticPr fontId="1"/>
  </si>
  <si>
    <t>貸</t>
    <rPh sb="0" eb="1">
      <t>カシ</t>
    </rPh>
    <phoneticPr fontId="1"/>
  </si>
  <si>
    <t>借</t>
    <rPh sb="0" eb="1">
      <t>カ</t>
    </rPh>
    <phoneticPr fontId="1"/>
  </si>
  <si>
    <t>期首残高</t>
    <rPh sb="0" eb="2">
      <t>キシュ</t>
    </rPh>
    <rPh sb="2" eb="4">
      <t>ザンダカ</t>
    </rPh>
    <phoneticPr fontId="1"/>
  </si>
  <si>
    <t>借方</t>
    <rPh sb="0" eb="1">
      <t>カ</t>
    </rPh>
    <rPh sb="1" eb="2">
      <t>カタ</t>
    </rPh>
    <phoneticPr fontId="1"/>
  </si>
  <si>
    <t>貸方</t>
    <rPh sb="0" eb="1">
      <t>カシ</t>
    </rPh>
    <rPh sb="1" eb="2">
      <t>カタ</t>
    </rPh>
    <phoneticPr fontId="1"/>
  </si>
  <si>
    <t>期末残高</t>
    <rPh sb="0" eb="2">
      <t>キマツ</t>
    </rPh>
    <rPh sb="2" eb="4">
      <t>ザンダカ</t>
    </rPh>
    <phoneticPr fontId="1"/>
  </si>
  <si>
    <t>千円</t>
    <rPh sb="0" eb="2">
      <t>センエン</t>
    </rPh>
    <phoneticPr fontId="1"/>
  </si>
  <si>
    <t>×0年４月１日繰越</t>
    <rPh sb="2" eb="3">
      <t>ネン</t>
    </rPh>
    <rPh sb="4" eb="5">
      <t>ツキ</t>
    </rPh>
    <rPh sb="6" eb="7">
      <t>ニチ</t>
    </rPh>
    <rPh sb="7" eb="9">
      <t>クリコシ</t>
    </rPh>
    <phoneticPr fontId="1"/>
  </si>
  <si>
    <t>×0年12月3１日</t>
    <rPh sb="2" eb="3">
      <t>ネン</t>
    </rPh>
    <rPh sb="5" eb="6">
      <t>ツキ</t>
    </rPh>
    <rPh sb="8" eb="9">
      <t>ニチ</t>
    </rPh>
    <phoneticPr fontId="1"/>
  </si>
  <si>
    <t>略</t>
    <rPh sb="0" eb="1">
      <t>リャク</t>
    </rPh>
    <phoneticPr fontId="1"/>
  </si>
  <si>
    <t>自動計算(端数四捨五入)↓</t>
    <rPh sb="0" eb="2">
      <t>ジドウ</t>
    </rPh>
    <rPh sb="2" eb="4">
      <t>ケイサン</t>
    </rPh>
    <rPh sb="5" eb="7">
      <t>ハスウ</t>
    </rPh>
    <rPh sb="7" eb="11">
      <t>シシャゴニュウ</t>
    </rPh>
    <phoneticPr fontId="1"/>
  </si>
  <si>
    <t>買掛金</t>
    <rPh sb="0" eb="3">
      <t>カイカケキン</t>
    </rPh>
    <phoneticPr fontId="1"/>
  </si>
  <si>
    <t>当期末実績予想：残高試算表（×1年3月31日現在）【買掛金】</t>
    <rPh sb="0" eb="2">
      <t>トウキ</t>
    </rPh>
    <rPh sb="2" eb="3">
      <t>マツ</t>
    </rPh>
    <rPh sb="3" eb="5">
      <t>ジッセキ</t>
    </rPh>
    <rPh sb="5" eb="7">
      <t>ヨソウ</t>
    </rPh>
    <rPh sb="8" eb="10">
      <t>ザンダカ</t>
    </rPh>
    <rPh sb="10" eb="13">
      <t>シサンヒョウ</t>
    </rPh>
    <rPh sb="16" eb="17">
      <t>ネン</t>
    </rPh>
    <rPh sb="18" eb="19">
      <t>ツキ</t>
    </rPh>
    <rPh sb="21" eb="22">
      <t>ニチ</t>
    </rPh>
    <rPh sb="22" eb="24">
      <t>ゲンザイ</t>
    </rPh>
    <rPh sb="26" eb="29">
      <t>カイカケキン</t>
    </rPh>
    <phoneticPr fontId="1"/>
  </si>
  <si>
    <t>×1年1月１日繰越</t>
    <rPh sb="2" eb="3">
      <t>ネン</t>
    </rPh>
    <rPh sb="4" eb="5">
      <t>ツキ</t>
    </rPh>
    <rPh sb="6" eb="7">
      <t>ニチ</t>
    </rPh>
    <rPh sb="7" eb="9">
      <t>クリコシ</t>
    </rPh>
    <phoneticPr fontId="1"/>
  </si>
  <si>
    <t>×1年3月3１日</t>
    <rPh sb="2" eb="3">
      <t>ネン</t>
    </rPh>
    <rPh sb="4" eb="5">
      <t>ツキ</t>
    </rPh>
    <rPh sb="7" eb="8">
      <t>ニチ</t>
    </rPh>
    <phoneticPr fontId="1"/>
  </si>
  <si>
    <t>×1年1月～3月</t>
    <rPh sb="2" eb="3">
      <t>ネン</t>
    </rPh>
    <rPh sb="4" eb="5">
      <t>ツキ</t>
    </rPh>
    <rPh sb="7" eb="8">
      <t>ツキ</t>
    </rPh>
    <phoneticPr fontId="1"/>
  </si>
  <si>
    <t>当期実績予想：（間接法）キャッシュ・フロー組替仕訳</t>
    <rPh sb="0" eb="2">
      <t>トウキ</t>
    </rPh>
    <rPh sb="2" eb="4">
      <t>ジッセキ</t>
    </rPh>
    <rPh sb="4" eb="6">
      <t>ヨソウ</t>
    </rPh>
    <rPh sb="8" eb="10">
      <t>カンセツ</t>
    </rPh>
    <rPh sb="10" eb="11">
      <t>ホウ</t>
    </rPh>
    <rPh sb="21" eb="23">
      <t>クミカエ</t>
    </rPh>
    <rPh sb="23" eb="25">
      <t>シワケ</t>
    </rPh>
    <phoneticPr fontId="1"/>
  </si>
  <si>
    <t>予算科目</t>
    <rPh sb="0" eb="2">
      <t>ヨサン</t>
    </rPh>
    <rPh sb="2" eb="4">
      <t>カモク</t>
    </rPh>
    <phoneticPr fontId="1"/>
  </si>
  <si>
    <t>金額</t>
    <rPh sb="0" eb="2">
      <t>キンガク</t>
    </rPh>
    <phoneticPr fontId="1"/>
  </si>
  <si>
    <t>借　　　　方</t>
    <rPh sb="0" eb="1">
      <t>シャク</t>
    </rPh>
    <rPh sb="5" eb="6">
      <t>カタ</t>
    </rPh>
    <phoneticPr fontId="1"/>
  </si>
  <si>
    <t>貸　　　　方</t>
    <rPh sb="0" eb="1">
      <t>カシ</t>
    </rPh>
    <rPh sb="5" eb="6">
      <t>カタ</t>
    </rPh>
    <phoneticPr fontId="1"/>
  </si>
  <si>
    <t>±B/S:買掛金の増減額</t>
    <rPh sb="5" eb="8">
      <t>カイカケキン</t>
    </rPh>
    <rPh sb="9" eb="11">
      <t>ゾウゲン</t>
    </rPh>
    <phoneticPr fontId="1"/>
  </si>
  <si>
    <t>ＣＦ：仕入債務の増減額</t>
    <rPh sb="3" eb="5">
      <t>シイレ</t>
    </rPh>
    <rPh sb="5" eb="7">
      <t>サイム</t>
    </rPh>
    <rPh sb="8" eb="11">
      <t>ゾウゲンガク</t>
    </rPh>
    <phoneticPr fontId="1"/>
  </si>
  <si>
    <t>当期末実績予想：比較貸借対照表（×1年3月31日現在）【買掛金】</t>
    <rPh sb="0" eb="2">
      <t>トウキ</t>
    </rPh>
    <rPh sb="2" eb="3">
      <t>マツ</t>
    </rPh>
    <rPh sb="3" eb="5">
      <t>ジッセキ</t>
    </rPh>
    <rPh sb="5" eb="7">
      <t>ヨソウ</t>
    </rPh>
    <rPh sb="8" eb="10">
      <t>ヒカク</t>
    </rPh>
    <rPh sb="10" eb="12">
      <t>タイシャク</t>
    </rPh>
    <rPh sb="12" eb="14">
      <t>タイショウ</t>
    </rPh>
    <rPh sb="14" eb="15">
      <t>ヒョウ</t>
    </rPh>
    <rPh sb="18" eb="19">
      <t>ネン</t>
    </rPh>
    <rPh sb="20" eb="21">
      <t>ツキ</t>
    </rPh>
    <rPh sb="23" eb="24">
      <t>ニチ</t>
    </rPh>
    <rPh sb="24" eb="26">
      <t>ゲンザイ</t>
    </rPh>
    <rPh sb="28" eb="31">
      <t>カイカケキン</t>
    </rPh>
    <phoneticPr fontId="1"/>
  </si>
  <si>
    <t>×0年3月3１日現在</t>
    <rPh sb="2" eb="3">
      <t>ネン</t>
    </rPh>
    <rPh sb="4" eb="5">
      <t>ツキ</t>
    </rPh>
    <rPh sb="7" eb="8">
      <t>ニチ</t>
    </rPh>
    <rPh sb="8" eb="10">
      <t>ゲンザイ</t>
    </rPh>
    <phoneticPr fontId="1"/>
  </si>
  <si>
    <t>×1年3月3１日現在</t>
    <rPh sb="2" eb="3">
      <t>ネン</t>
    </rPh>
    <rPh sb="4" eb="5">
      <t>ツキ</t>
    </rPh>
    <rPh sb="7" eb="8">
      <t>ニチ</t>
    </rPh>
    <rPh sb="8" eb="10">
      <t>ゲンザイ</t>
    </rPh>
    <phoneticPr fontId="1"/>
  </si>
  <si>
    <t>前期末
①</t>
    <rPh sb="0" eb="2">
      <t>ゼンキ</t>
    </rPh>
    <rPh sb="2" eb="3">
      <t>マツ</t>
    </rPh>
    <phoneticPr fontId="1"/>
  </si>
  <si>
    <t>当期末
②</t>
    <rPh sb="0" eb="2">
      <t>トウキ</t>
    </rPh>
    <rPh sb="2" eb="3">
      <t>マツ</t>
    </rPh>
    <phoneticPr fontId="1"/>
  </si>
  <si>
    <t>増減差額
②－①＝③</t>
    <rPh sb="0" eb="2">
      <t>ゾウゲン</t>
    </rPh>
    <rPh sb="2" eb="4">
      <t>サガク</t>
    </rPh>
    <phoneticPr fontId="1"/>
  </si>
  <si>
    <t>当期実績予想：（間接法）キャッシュ・フロー計算書</t>
    <rPh sb="0" eb="2">
      <t>トウキ</t>
    </rPh>
    <rPh sb="2" eb="4">
      <t>ジッセキ</t>
    </rPh>
    <rPh sb="4" eb="6">
      <t>ヨソウ</t>
    </rPh>
    <rPh sb="8" eb="10">
      <t>カンセツ</t>
    </rPh>
    <rPh sb="10" eb="11">
      <t>ホウ</t>
    </rPh>
    <rPh sb="21" eb="24">
      <t>ケイサンショ</t>
    </rPh>
    <phoneticPr fontId="1"/>
  </si>
  <si>
    <t>分析・評価</t>
    <rPh sb="0" eb="2">
      <t>ブンセキ</t>
    </rPh>
    <rPh sb="3" eb="5">
      <t>ヒョウカ</t>
    </rPh>
    <phoneticPr fontId="1"/>
  </si>
  <si>
    <t>次期予算編成方針</t>
    <rPh sb="0" eb="2">
      <t>ジキ</t>
    </rPh>
    <rPh sb="2" eb="4">
      <t>ヨサン</t>
    </rPh>
    <rPh sb="4" eb="6">
      <t>ヘンセイ</t>
    </rPh>
    <rPh sb="6" eb="8">
      <t>ホウシン</t>
    </rPh>
    <phoneticPr fontId="1"/>
  </si>
  <si>
    <t>区　　分</t>
    <rPh sb="0" eb="1">
      <t>ク</t>
    </rPh>
    <rPh sb="3" eb="4">
      <t>ブン</t>
    </rPh>
    <phoneticPr fontId="1"/>
  </si>
  <si>
    <t>内　　　　　容</t>
    <rPh sb="0" eb="1">
      <t>ウチ</t>
    </rPh>
    <rPh sb="6" eb="7">
      <t>カタチ</t>
    </rPh>
    <phoneticPr fontId="1"/>
  </si>
  <si>
    <t>・・・略・・・</t>
    <rPh sb="3" eb="4">
      <t>リャク</t>
    </rPh>
    <phoneticPr fontId="1"/>
  </si>
  <si>
    <t>キャッシュ・フロー計算書の営業活動によるキャッシュ・フローについては、下記の状況になっている。</t>
    <rPh sb="9" eb="12">
      <t>ケイサンショ</t>
    </rPh>
    <rPh sb="13" eb="15">
      <t>エイギョウ</t>
    </rPh>
    <rPh sb="15" eb="17">
      <t>カツドウ</t>
    </rPh>
    <rPh sb="35" eb="37">
      <t>カキ</t>
    </rPh>
    <rPh sb="38" eb="40">
      <t>ジョウキョウ</t>
    </rPh>
    <phoneticPr fontId="1"/>
  </si>
  <si>
    <t>千円となっており、</t>
    <rPh sb="0" eb="2">
      <t>センエン</t>
    </rPh>
    <phoneticPr fontId="1"/>
  </si>
  <si>
    <t>原因は</t>
    <rPh sb="0" eb="2">
      <t>ゲンイン</t>
    </rPh>
    <phoneticPr fontId="1"/>
  </si>
  <si>
    <t>Ｂ１</t>
    <phoneticPr fontId="1"/>
  </si>
  <si>
    <t>→次期対策</t>
    <rPh sb="1" eb="3">
      <t>ジキ</t>
    </rPh>
    <rPh sb="3" eb="5">
      <t>タイサク</t>
    </rPh>
    <phoneticPr fontId="1"/>
  </si>
  <si>
    <t>：</t>
    <phoneticPr fontId="1"/>
  </si>
  <si>
    <t>Ｂ２</t>
    <phoneticPr fontId="1"/>
  </si>
  <si>
    <t>ｶ月</t>
    <rPh sb="1" eb="2">
      <t>ツキ</t>
    </rPh>
    <phoneticPr fontId="1"/>
  </si>
  <si>
    <t>支払サイトが短い</t>
    <rPh sb="0" eb="2">
      <t>シハラ</t>
    </rPh>
    <rPh sb="6" eb="7">
      <t>ミジカ</t>
    </rPh>
    <phoneticPr fontId="1"/>
  </si>
  <si>
    <t>ことである。</t>
    <phoneticPr fontId="1"/>
  </si>
  <si>
    <t>当期実績の</t>
    <rPh sb="0" eb="2">
      <t>トウキ</t>
    </rPh>
    <rPh sb="2" eb="4">
      <t>ジッセキ</t>
    </rPh>
    <phoneticPr fontId="1"/>
  </si>
  <si>
    <t>概況と課題</t>
    <rPh sb="0" eb="2">
      <t>ガイキョウ</t>
    </rPh>
    <rPh sb="3" eb="5">
      <t>カダイ</t>
    </rPh>
    <phoneticPr fontId="1"/>
  </si>
  <si>
    <t>仕入代金支払サイト</t>
    <rPh sb="0" eb="2">
      <t>シイ</t>
    </rPh>
    <rPh sb="2" eb="4">
      <t>ダイキン</t>
    </rPh>
    <rPh sb="4" eb="6">
      <t>シハラ</t>
    </rPh>
    <phoneticPr fontId="1"/>
  </si>
  <si>
    <t>を</t>
    <phoneticPr fontId="1"/>
  </si>
  <si>
    <t>に伸ばし、</t>
    <rPh sb="1" eb="2">
      <t>ノ</t>
    </rPh>
    <phoneticPr fontId="1"/>
  </si>
  <si>
    <t>次期予算の課題</t>
    <rPh sb="0" eb="2">
      <t>ジキ</t>
    </rPh>
    <rPh sb="2" eb="4">
      <t>ヨサン</t>
    </rPh>
    <rPh sb="5" eb="7">
      <t>カダイ</t>
    </rPh>
    <phoneticPr fontId="1"/>
  </si>
  <si>
    <t>【商品仕入方針】</t>
    <rPh sb="1" eb="3">
      <t>ショウヒン</t>
    </rPh>
    <rPh sb="3" eb="5">
      <t>シイレ</t>
    </rPh>
    <rPh sb="5" eb="7">
      <t>ホウシン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</si>
</sst>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6EEFA"/>
        <bgColor indexed="64"/>
      </patternFill>
    </fill>
    <fill>
      <patternFill patternType="solid">
        <fgColor rgb="FF8BF8FD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/>
    <xf numFmtId="0" fontId="7" fillId="0" borderId="7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5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/>
    <xf numFmtId="176" fontId="5" fillId="2" borderId="7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7" borderId="7" xfId="0" applyNumberFormat="1" applyFont="1" applyFill="1" applyBorder="1" applyAlignment="1"/>
    <xf numFmtId="177" fontId="5" fillId="0" borderId="7" xfId="0" applyNumberFormat="1" applyFont="1" applyFill="1" applyBorder="1" applyAlignment="1"/>
    <xf numFmtId="176" fontId="5" fillId="9" borderId="7" xfId="0" applyNumberFormat="1" applyFont="1" applyFill="1" applyBorder="1" applyAlignment="1"/>
    <xf numFmtId="177" fontId="5" fillId="8" borderId="7" xfId="0" applyNumberFormat="1" applyFont="1" applyFill="1" applyBorder="1" applyAlignment="1"/>
    <xf numFmtId="0" fontId="9" fillId="0" borderId="0" xfId="0" applyFont="1" applyAlignment="1">
      <alignment horizontal="center" vertical="center"/>
    </xf>
    <xf numFmtId="9" fontId="9" fillId="2" borderId="3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right" vertical="center"/>
    </xf>
    <xf numFmtId="176" fontId="9" fillId="2" borderId="6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right" vertical="center"/>
    </xf>
    <xf numFmtId="176" fontId="9" fillId="7" borderId="6" xfId="0" applyNumberFormat="1" applyFont="1" applyFill="1" applyBorder="1" applyAlignment="1">
      <alignment horizontal="right" vertical="center"/>
    </xf>
    <xf numFmtId="176" fontId="9" fillId="7" borderId="2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9" fillId="10" borderId="1" xfId="0" applyNumberFormat="1" applyFont="1" applyFill="1" applyBorder="1" applyAlignment="1">
      <alignment horizontal="right" vertical="center"/>
    </xf>
    <xf numFmtId="176" fontId="9" fillId="10" borderId="6" xfId="0" applyNumberFormat="1" applyFont="1" applyFill="1" applyBorder="1" applyAlignment="1">
      <alignment horizontal="right" vertical="center"/>
    </xf>
    <xf numFmtId="176" fontId="9" fillId="10" borderId="2" xfId="0" applyNumberFormat="1" applyFont="1" applyFill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176" fontId="9" fillId="2" borderId="14" xfId="0" applyNumberFormat="1" applyFont="1" applyFill="1" applyBorder="1" applyAlignment="1">
      <alignment horizontal="right" vertical="center"/>
    </xf>
    <xf numFmtId="176" fontId="9" fillId="2" borderId="15" xfId="0" applyNumberFormat="1" applyFont="1" applyFill="1" applyBorder="1" applyAlignment="1">
      <alignment horizontal="right" vertical="center"/>
    </xf>
    <xf numFmtId="176" fontId="9" fillId="2" borderId="16" xfId="0" applyNumberFormat="1" applyFont="1" applyFill="1" applyBorder="1" applyAlignment="1">
      <alignment horizontal="right"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9" fillId="2" borderId="10" xfId="0" applyNumberFormat="1" applyFont="1" applyFill="1" applyBorder="1" applyAlignment="1">
      <alignment horizontal="right" vertical="center"/>
    </xf>
    <xf numFmtId="176" fontId="9" fillId="2" borderId="11" xfId="0" applyNumberFormat="1" applyFont="1" applyFill="1" applyBorder="1" applyAlignment="1">
      <alignment horizontal="right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right" vertical="center"/>
    </xf>
    <xf numFmtId="176" fontId="12" fillId="2" borderId="15" xfId="0" applyNumberFormat="1" applyFont="1" applyFill="1" applyBorder="1" applyAlignment="1">
      <alignment horizontal="right" vertical="center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12" fillId="2" borderId="10" xfId="0" applyNumberFormat="1" applyFont="1" applyFill="1" applyBorder="1" applyAlignment="1">
      <alignment horizontal="right" vertical="center"/>
    </xf>
    <xf numFmtId="176" fontId="12" fillId="2" borderId="11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17" xfId="0" applyFont="1" applyBorder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7" xfId="0" applyFont="1" applyBorder="1">
      <alignment vertical="center"/>
    </xf>
    <xf numFmtId="0" fontId="9" fillId="2" borderId="10" xfId="0" applyFont="1" applyFill="1" applyBorder="1">
      <alignment vertical="center"/>
    </xf>
    <xf numFmtId="0" fontId="9" fillId="0" borderId="18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F8FD"/>
      <color rgb="FF06EE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W43"/>
  <sheetViews>
    <sheetView tabSelected="1" topLeftCell="L1" workbookViewId="0">
      <selection activeCell="R6" sqref="R6:S9"/>
    </sheetView>
  </sheetViews>
  <sheetFormatPr defaultRowHeight="13.2" x14ac:dyDescent="0.2"/>
  <cols>
    <col min="1" max="2" width="8.88671875" style="1"/>
    <col min="3" max="3" width="2.77734375" style="1" customWidth="1"/>
    <col min="4" max="4" width="23" style="1" customWidth="1"/>
    <col min="5" max="6" width="4.88671875" style="1" customWidth="1"/>
    <col min="7" max="8" width="3.44140625" style="1" customWidth="1"/>
    <col min="9" max="9" width="10.5546875" style="1" customWidth="1"/>
    <col min="10" max="10" width="10.88671875" style="1" customWidth="1"/>
    <col min="11" max="14" width="11.109375" style="1" customWidth="1"/>
    <col min="15" max="15" width="12.77734375" style="1" customWidth="1"/>
    <col min="16" max="16" width="10.109375" style="1" customWidth="1"/>
    <col min="17" max="17" width="9.88671875" style="1" customWidth="1"/>
    <col min="18" max="18" width="15.88671875" style="1" customWidth="1"/>
    <col min="19" max="19" width="11.21875" style="1" customWidth="1"/>
    <col min="20" max="20" width="4.21875" style="1" customWidth="1"/>
    <col min="21" max="21" width="9.77734375" style="1" customWidth="1"/>
    <col min="22" max="22" width="14.5546875" style="1" customWidth="1"/>
    <col min="23" max="23" width="16.77734375" style="1" customWidth="1"/>
    <col min="24" max="16384" width="8.88671875" style="1"/>
  </cols>
  <sheetData>
    <row r="4" spans="3:23" ht="23.4" x14ac:dyDescent="0.2">
      <c r="C4" s="30" t="s">
        <v>69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3:23" ht="13.8" thickBot="1" x14ac:dyDescent="0.25"/>
    <row r="6" spans="3:23" ht="13.8" thickBot="1" x14ac:dyDescent="0.25">
      <c r="R6" s="31" t="s">
        <v>2</v>
      </c>
      <c r="S6" s="32"/>
      <c r="T6" s="31" t="s">
        <v>3</v>
      </c>
      <c r="U6" s="32"/>
      <c r="V6" s="3" t="s">
        <v>4</v>
      </c>
      <c r="W6" s="3" t="s">
        <v>5</v>
      </c>
    </row>
    <row r="7" spans="3:23" ht="13.8" thickBot="1" x14ac:dyDescent="0.25">
      <c r="R7" s="31" t="s">
        <v>6</v>
      </c>
      <c r="S7" s="32"/>
      <c r="T7" s="31" t="s">
        <v>7</v>
      </c>
      <c r="U7" s="32"/>
      <c r="V7" s="3" t="s">
        <v>8</v>
      </c>
      <c r="W7" s="3" t="s">
        <v>0</v>
      </c>
    </row>
    <row r="8" spans="3:23" ht="13.8" thickBot="1" x14ac:dyDescent="0.25">
      <c r="D8" s="4" t="s">
        <v>67</v>
      </c>
      <c r="E8" s="33" t="s">
        <v>68</v>
      </c>
      <c r="F8" s="33"/>
      <c r="G8" s="33"/>
      <c r="H8" s="33"/>
      <c r="I8" s="33"/>
      <c r="J8" s="2"/>
      <c r="R8" s="31" t="s">
        <v>9</v>
      </c>
      <c r="S8" s="32"/>
      <c r="T8" s="31" t="s">
        <v>10</v>
      </c>
      <c r="U8" s="32"/>
      <c r="V8" s="3" t="s">
        <v>10</v>
      </c>
      <c r="W8" s="5" t="s">
        <v>1</v>
      </c>
    </row>
    <row r="9" spans="3:23" ht="13.8" thickBot="1" x14ac:dyDescent="0.25">
      <c r="D9" s="34" t="s">
        <v>11</v>
      </c>
      <c r="E9" s="35"/>
      <c r="F9" s="35"/>
      <c r="G9" s="35"/>
      <c r="H9" s="35"/>
      <c r="I9" s="36"/>
      <c r="J9" s="2"/>
      <c r="R9" s="31" t="s">
        <v>12</v>
      </c>
      <c r="S9" s="32"/>
      <c r="T9" s="31" t="s">
        <v>13</v>
      </c>
      <c r="U9" s="32"/>
      <c r="V9" s="3" t="s">
        <v>13</v>
      </c>
      <c r="W9" s="3" t="s">
        <v>13</v>
      </c>
    </row>
    <row r="11" spans="3:23" x14ac:dyDescent="0.2">
      <c r="C11" s="37" t="s">
        <v>14</v>
      </c>
      <c r="D11" s="40" t="s">
        <v>15</v>
      </c>
      <c r="E11" s="43" t="s">
        <v>16</v>
      </c>
      <c r="F11" s="43" t="s">
        <v>17</v>
      </c>
      <c r="G11" s="37" t="s">
        <v>18</v>
      </c>
      <c r="H11" s="37" t="s">
        <v>19</v>
      </c>
      <c r="I11" s="37" t="s">
        <v>45</v>
      </c>
      <c r="J11" s="37" t="s">
        <v>46</v>
      </c>
      <c r="K11" s="6" t="s">
        <v>20</v>
      </c>
      <c r="L11" s="6" t="s">
        <v>21</v>
      </c>
      <c r="M11" s="6" t="s">
        <v>21</v>
      </c>
      <c r="N11" s="6" t="s">
        <v>21</v>
      </c>
      <c r="O11" s="37" t="s">
        <v>22</v>
      </c>
      <c r="P11" s="37" t="s">
        <v>23</v>
      </c>
      <c r="Q11" s="37" t="s">
        <v>24</v>
      </c>
      <c r="R11" s="37" t="s">
        <v>25</v>
      </c>
      <c r="S11" s="37" t="s">
        <v>26</v>
      </c>
    </row>
    <row r="12" spans="3:23" x14ac:dyDescent="0.2">
      <c r="C12" s="38"/>
      <c r="D12" s="41"/>
      <c r="E12" s="44"/>
      <c r="F12" s="44"/>
      <c r="G12" s="41"/>
      <c r="H12" s="41"/>
      <c r="I12" s="41"/>
      <c r="J12" s="41"/>
      <c r="K12" s="6" t="s">
        <v>65</v>
      </c>
      <c r="L12" s="6" t="s">
        <v>27</v>
      </c>
      <c r="M12" s="6" t="s">
        <v>28</v>
      </c>
      <c r="N12" s="6" t="s">
        <v>29</v>
      </c>
      <c r="O12" s="38"/>
      <c r="P12" s="38"/>
      <c r="Q12" s="38"/>
      <c r="R12" s="38"/>
      <c r="S12" s="38"/>
    </row>
    <row r="13" spans="3:23" x14ac:dyDescent="0.2">
      <c r="C13" s="39"/>
      <c r="D13" s="42"/>
      <c r="E13" s="45"/>
      <c r="F13" s="45"/>
      <c r="G13" s="42"/>
      <c r="H13" s="42"/>
      <c r="I13" s="42"/>
      <c r="J13" s="42"/>
      <c r="K13" s="6" t="s">
        <v>30</v>
      </c>
      <c r="L13" s="6" t="s">
        <v>31</v>
      </c>
      <c r="M13" s="6" t="s">
        <v>31</v>
      </c>
      <c r="N13" s="6" t="s">
        <v>31</v>
      </c>
      <c r="O13" s="39"/>
      <c r="P13" s="39"/>
      <c r="Q13" s="39"/>
      <c r="R13" s="39"/>
      <c r="S13" s="39"/>
    </row>
    <row r="14" spans="3:23" ht="26.4" x14ac:dyDescent="0.2">
      <c r="C14" s="7"/>
      <c r="D14" s="7"/>
      <c r="E14" s="7"/>
      <c r="F14" s="7"/>
      <c r="G14" s="7"/>
      <c r="H14" s="7"/>
      <c r="I14" s="8" t="s">
        <v>32</v>
      </c>
      <c r="J14" s="8" t="s">
        <v>33</v>
      </c>
      <c r="K14" s="8" t="s">
        <v>34</v>
      </c>
      <c r="L14" s="8" t="s">
        <v>35</v>
      </c>
      <c r="M14" s="8" t="s">
        <v>36</v>
      </c>
      <c r="N14" s="8" t="s">
        <v>37</v>
      </c>
      <c r="O14" s="8" t="s">
        <v>44</v>
      </c>
      <c r="P14" s="9" t="s">
        <v>38</v>
      </c>
      <c r="Q14" s="9" t="s">
        <v>39</v>
      </c>
      <c r="R14" s="8" t="s">
        <v>40</v>
      </c>
      <c r="S14" s="9" t="s">
        <v>41</v>
      </c>
    </row>
    <row r="16" spans="3:23" x14ac:dyDescent="0.2">
      <c r="D16" s="15" t="s">
        <v>56</v>
      </c>
      <c r="I16" s="14"/>
      <c r="J16" s="14"/>
      <c r="K16" s="14"/>
      <c r="L16" s="14"/>
      <c r="M16" s="14"/>
      <c r="N16" s="14"/>
      <c r="O16" s="14"/>
    </row>
    <row r="17" spans="3:15" x14ac:dyDescent="0.2">
      <c r="C17" s="7"/>
      <c r="D17" s="13" t="s">
        <v>47</v>
      </c>
      <c r="E17" s="10" t="s">
        <v>42</v>
      </c>
      <c r="F17" s="11" t="s">
        <v>43</v>
      </c>
      <c r="G17" s="11"/>
      <c r="H17" s="11"/>
      <c r="I17" s="12">
        <v>0</v>
      </c>
      <c r="J17" s="12">
        <v>0</v>
      </c>
      <c r="K17" s="12"/>
      <c r="L17" s="18">
        <f>+K41</f>
        <v>145</v>
      </c>
      <c r="M17" s="18">
        <f>+L41</f>
        <v>377</v>
      </c>
      <c r="N17" s="18">
        <f>+M41</f>
        <v>330</v>
      </c>
      <c r="O17" s="12"/>
    </row>
    <row r="18" spans="3:15" x14ac:dyDescent="0.2">
      <c r="C18" s="7"/>
      <c r="D18" s="13" t="s">
        <v>49</v>
      </c>
      <c r="E18" s="10" t="s">
        <v>51</v>
      </c>
      <c r="F18" s="11" t="s">
        <v>52</v>
      </c>
      <c r="G18" s="11"/>
      <c r="H18" s="11"/>
      <c r="I18" s="12">
        <v>0</v>
      </c>
      <c r="J18" s="12">
        <v>0</v>
      </c>
      <c r="K18" s="12"/>
      <c r="L18" s="18">
        <f>+K42</f>
        <v>60</v>
      </c>
      <c r="M18" s="24">
        <f>ROUND(M19/M17,2)</f>
        <v>60.05</v>
      </c>
      <c r="N18" s="24">
        <f>ROUND(N19/N17,2)</f>
        <v>60.05</v>
      </c>
      <c r="O18" s="12"/>
    </row>
    <row r="19" spans="3:15" x14ac:dyDescent="0.2">
      <c r="C19" s="7"/>
      <c r="D19" s="13" t="s">
        <v>50</v>
      </c>
      <c r="E19" s="10" t="s">
        <v>51</v>
      </c>
      <c r="F19" s="11" t="s">
        <v>52</v>
      </c>
      <c r="G19" s="11"/>
      <c r="H19" s="11"/>
      <c r="I19" s="19">
        <f>ROUND(I17*I18,0)</f>
        <v>0</v>
      </c>
      <c r="J19" s="19">
        <f>ROUND(J17*J18,0)</f>
        <v>0</v>
      </c>
      <c r="K19" s="19">
        <f>ROUND(K17*K18,0)</f>
        <v>0</v>
      </c>
      <c r="L19" s="19">
        <f>ROUND(L17*L18,0)</f>
        <v>8700</v>
      </c>
      <c r="M19" s="18">
        <f>+L43</f>
        <v>22638</v>
      </c>
      <c r="N19" s="18">
        <f>+M43</f>
        <v>19818</v>
      </c>
      <c r="O19" s="12"/>
    </row>
    <row r="20" spans="3:15" x14ac:dyDescent="0.2">
      <c r="O20" s="20"/>
    </row>
    <row r="21" spans="3:15" x14ac:dyDescent="0.2">
      <c r="D21" s="15" t="s">
        <v>57</v>
      </c>
    </row>
    <row r="22" spans="3:15" x14ac:dyDescent="0.2">
      <c r="C22" s="7"/>
      <c r="D22" s="13" t="s">
        <v>48</v>
      </c>
      <c r="E22" s="10" t="s">
        <v>42</v>
      </c>
      <c r="F22" s="11" t="s">
        <v>43</v>
      </c>
      <c r="G22" s="11"/>
      <c r="H22" s="11"/>
      <c r="I22" s="12">
        <v>0</v>
      </c>
      <c r="J22" s="12"/>
      <c r="K22" s="12">
        <v>1000</v>
      </c>
      <c r="L22" s="12">
        <v>301</v>
      </c>
      <c r="M22" s="12"/>
      <c r="N22" s="12">
        <v>32</v>
      </c>
      <c r="O22" s="12"/>
    </row>
    <row r="23" spans="3:15" x14ac:dyDescent="0.2">
      <c r="C23" s="7"/>
      <c r="D23" s="13" t="s">
        <v>49</v>
      </c>
      <c r="E23" s="10" t="s">
        <v>51</v>
      </c>
      <c r="F23" s="11" t="s">
        <v>52</v>
      </c>
      <c r="G23" s="11"/>
      <c r="H23" s="11"/>
      <c r="I23" s="12">
        <v>0</v>
      </c>
      <c r="J23" s="12"/>
      <c r="K23" s="12">
        <v>60</v>
      </c>
      <c r="L23" s="22">
        <v>60.06</v>
      </c>
      <c r="M23" s="22"/>
      <c r="N23" s="22">
        <v>60.06</v>
      </c>
      <c r="O23" s="12"/>
    </row>
    <row r="24" spans="3:15" x14ac:dyDescent="0.2">
      <c r="C24" s="7"/>
      <c r="D24" s="13" t="s">
        <v>53</v>
      </c>
      <c r="E24" s="10" t="s">
        <v>51</v>
      </c>
      <c r="F24" s="11" t="s">
        <v>52</v>
      </c>
      <c r="G24" s="11"/>
      <c r="H24" s="11"/>
      <c r="I24" s="19">
        <f t="shared" ref="I24:N24" si="0">ROUND(I22*I23,0)</f>
        <v>0</v>
      </c>
      <c r="J24" s="19">
        <f t="shared" si="0"/>
        <v>0</v>
      </c>
      <c r="K24" s="19">
        <f t="shared" si="0"/>
        <v>60000</v>
      </c>
      <c r="L24" s="19">
        <f t="shared" si="0"/>
        <v>18078</v>
      </c>
      <c r="M24" s="19">
        <f t="shared" si="0"/>
        <v>0</v>
      </c>
      <c r="N24" s="19">
        <f t="shared" si="0"/>
        <v>1922</v>
      </c>
      <c r="O24" s="12"/>
    </row>
    <row r="25" spans="3:15" x14ac:dyDescent="0.2">
      <c r="D25" s="16" t="s">
        <v>59</v>
      </c>
    </row>
    <row r="26" spans="3:15" x14ac:dyDescent="0.2">
      <c r="D26" s="17" t="s">
        <v>60</v>
      </c>
    </row>
    <row r="27" spans="3:15" x14ac:dyDescent="0.2">
      <c r="C27" s="7"/>
      <c r="D27" s="13" t="s">
        <v>48</v>
      </c>
      <c r="E27" s="10" t="s">
        <v>42</v>
      </c>
      <c r="F27" s="11" t="s">
        <v>43</v>
      </c>
      <c r="G27" s="11"/>
      <c r="H27" s="11"/>
      <c r="I27" s="12">
        <v>0</v>
      </c>
      <c r="J27" s="12"/>
      <c r="K27" s="12">
        <v>493</v>
      </c>
      <c r="L27" s="12">
        <v>151</v>
      </c>
      <c r="M27" s="12"/>
      <c r="N27" s="12">
        <v>22</v>
      </c>
      <c r="O27" s="12"/>
    </row>
    <row r="28" spans="3:15" x14ac:dyDescent="0.2">
      <c r="C28" s="7"/>
      <c r="D28" s="13" t="s">
        <v>49</v>
      </c>
      <c r="E28" s="10" t="s">
        <v>51</v>
      </c>
      <c r="F28" s="11" t="s">
        <v>52</v>
      </c>
      <c r="G28" s="11"/>
      <c r="H28" s="11"/>
      <c r="I28" s="12">
        <v>0</v>
      </c>
      <c r="J28" s="12"/>
      <c r="K28" s="24">
        <f>+K$23</f>
        <v>60</v>
      </c>
      <c r="L28" s="24">
        <f>+L$23</f>
        <v>60.06</v>
      </c>
      <c r="M28" s="24">
        <f>+M$23</f>
        <v>0</v>
      </c>
      <c r="N28" s="24">
        <f>+N$18</f>
        <v>60.05</v>
      </c>
      <c r="O28" s="12"/>
    </row>
    <row r="29" spans="3:15" x14ac:dyDescent="0.2">
      <c r="C29" s="7"/>
      <c r="D29" s="13" t="s">
        <v>53</v>
      </c>
      <c r="E29" s="10" t="s">
        <v>51</v>
      </c>
      <c r="F29" s="11" t="s">
        <v>52</v>
      </c>
      <c r="G29" s="11"/>
      <c r="H29" s="11"/>
      <c r="I29" s="19">
        <f t="shared" ref="I29" si="1">ROUND(I27*I28,0)</f>
        <v>0</v>
      </c>
      <c r="J29" s="19">
        <f t="shared" ref="J29" si="2">ROUND(J27*J28,0)</f>
        <v>0</v>
      </c>
      <c r="K29" s="19">
        <f t="shared" ref="K29:N29" si="3">ROUND(K27*K28,0)</f>
        <v>29580</v>
      </c>
      <c r="L29" s="19">
        <f t="shared" si="3"/>
        <v>9069</v>
      </c>
      <c r="M29" s="19">
        <f t="shared" si="3"/>
        <v>0</v>
      </c>
      <c r="N29" s="19">
        <f t="shared" si="3"/>
        <v>1321</v>
      </c>
      <c r="O29" s="12"/>
    </row>
    <row r="30" spans="3:15" x14ac:dyDescent="0.2">
      <c r="D30" s="17" t="s">
        <v>61</v>
      </c>
    </row>
    <row r="31" spans="3:15" x14ac:dyDescent="0.2">
      <c r="C31" s="7"/>
      <c r="D31" s="13" t="s">
        <v>48</v>
      </c>
      <c r="E31" s="10" t="s">
        <v>42</v>
      </c>
      <c r="F31" s="11" t="s">
        <v>43</v>
      </c>
      <c r="G31" s="11"/>
      <c r="H31" s="11"/>
      <c r="I31" s="21">
        <f t="shared" ref="I31:N31" si="4">+I22-I27</f>
        <v>0</v>
      </c>
      <c r="J31" s="21">
        <f t="shared" si="4"/>
        <v>0</v>
      </c>
      <c r="K31" s="21">
        <f t="shared" si="4"/>
        <v>507</v>
      </c>
      <c r="L31" s="21">
        <f t="shared" si="4"/>
        <v>150</v>
      </c>
      <c r="M31" s="21">
        <f t="shared" si="4"/>
        <v>0</v>
      </c>
      <c r="N31" s="21">
        <f t="shared" si="4"/>
        <v>10</v>
      </c>
      <c r="O31" s="12"/>
    </row>
    <row r="32" spans="3:15" x14ac:dyDescent="0.2">
      <c r="C32" s="7"/>
      <c r="D32" s="13" t="s">
        <v>49</v>
      </c>
      <c r="E32" s="10" t="s">
        <v>51</v>
      </c>
      <c r="F32" s="11" t="s">
        <v>52</v>
      </c>
      <c r="G32" s="11"/>
      <c r="H32" s="11"/>
      <c r="I32" s="12">
        <v>0</v>
      </c>
      <c r="J32" s="12"/>
      <c r="K32" s="24">
        <f>+K$23</f>
        <v>60</v>
      </c>
      <c r="L32" s="24">
        <f>+L$23</f>
        <v>60.06</v>
      </c>
      <c r="M32" s="24">
        <f>+M$23</f>
        <v>0</v>
      </c>
      <c r="N32" s="24">
        <f>+N$18</f>
        <v>60.05</v>
      </c>
      <c r="O32" s="12"/>
    </row>
    <row r="33" spans="3:15" x14ac:dyDescent="0.2">
      <c r="C33" s="7"/>
      <c r="D33" s="13" t="s">
        <v>53</v>
      </c>
      <c r="E33" s="10" t="s">
        <v>51</v>
      </c>
      <c r="F33" s="11" t="s">
        <v>52</v>
      </c>
      <c r="G33" s="11"/>
      <c r="H33" s="11"/>
      <c r="I33" s="19">
        <f t="shared" ref="I33" si="5">ROUND(I31*I32,0)</f>
        <v>0</v>
      </c>
      <c r="J33" s="19">
        <f t="shared" ref="J33" si="6">ROUND(J31*J32,0)</f>
        <v>0</v>
      </c>
      <c r="K33" s="19">
        <f t="shared" ref="K33:N33" si="7">ROUND(K31*K32,0)</f>
        <v>30420</v>
      </c>
      <c r="L33" s="19">
        <f t="shared" si="7"/>
        <v>9009</v>
      </c>
      <c r="M33" s="19">
        <f t="shared" si="7"/>
        <v>0</v>
      </c>
      <c r="N33" s="19">
        <f t="shared" si="7"/>
        <v>601</v>
      </c>
      <c r="O33" s="12"/>
    </row>
    <row r="35" spans="3:15" x14ac:dyDescent="0.2">
      <c r="D35" s="15" t="s">
        <v>58</v>
      </c>
    </row>
    <row r="36" spans="3:15" x14ac:dyDescent="0.2">
      <c r="C36" s="7"/>
      <c r="D36" s="13" t="s">
        <v>66</v>
      </c>
      <c r="E36" s="10" t="s">
        <v>42</v>
      </c>
      <c r="F36" s="11" t="s">
        <v>43</v>
      </c>
      <c r="G36" s="11"/>
      <c r="H36" s="11"/>
      <c r="I36" s="12">
        <v>0</v>
      </c>
      <c r="J36" s="12"/>
      <c r="K36" s="12">
        <v>855</v>
      </c>
      <c r="L36" s="12">
        <v>69</v>
      </c>
      <c r="M36" s="12">
        <v>47</v>
      </c>
      <c r="N36" s="12">
        <v>29</v>
      </c>
      <c r="O36" s="12"/>
    </row>
    <row r="37" spans="3:15" x14ac:dyDescent="0.2">
      <c r="C37" s="7"/>
      <c r="D37" s="13" t="s">
        <v>54</v>
      </c>
      <c r="E37" s="10" t="s">
        <v>51</v>
      </c>
      <c r="F37" s="11" t="s">
        <v>52</v>
      </c>
      <c r="G37" s="11"/>
      <c r="H37" s="11"/>
      <c r="I37" s="12">
        <v>0</v>
      </c>
      <c r="J37" s="12"/>
      <c r="K37" s="24">
        <f>+K$23</f>
        <v>60</v>
      </c>
      <c r="L37" s="24">
        <f>+L$18</f>
        <v>60</v>
      </c>
      <c r="M37" s="24">
        <v>60</v>
      </c>
      <c r="N37" s="24">
        <v>60</v>
      </c>
      <c r="O37" s="12"/>
    </row>
    <row r="38" spans="3:15" x14ac:dyDescent="0.2">
      <c r="C38" s="7"/>
      <c r="D38" s="13" t="s">
        <v>55</v>
      </c>
      <c r="E38" s="10" t="s">
        <v>51</v>
      </c>
      <c r="F38" s="11" t="s">
        <v>52</v>
      </c>
      <c r="G38" s="11"/>
      <c r="H38" s="11"/>
      <c r="I38" s="19">
        <f t="shared" ref="I38" si="8">ROUND(I36*I37,0)</f>
        <v>0</v>
      </c>
      <c r="J38" s="19">
        <f t="shared" ref="J38" si="9">ROUND(J36*J37,0)</f>
        <v>0</v>
      </c>
      <c r="K38" s="19">
        <f t="shared" ref="K38:N38" si="10">ROUND(K36*K37,0)</f>
        <v>51300</v>
      </c>
      <c r="L38" s="19">
        <f t="shared" si="10"/>
        <v>4140</v>
      </c>
      <c r="M38" s="19">
        <f t="shared" si="10"/>
        <v>2820</v>
      </c>
      <c r="N38" s="19">
        <f t="shared" si="10"/>
        <v>1740</v>
      </c>
      <c r="O38" s="12"/>
    </row>
    <row r="40" spans="3:15" x14ac:dyDescent="0.2">
      <c r="D40" s="15" t="s">
        <v>62</v>
      </c>
      <c r="I40" s="14"/>
      <c r="J40" s="14"/>
      <c r="K40" s="14"/>
      <c r="L40" s="14"/>
      <c r="M40" s="14"/>
      <c r="N40" s="14"/>
      <c r="O40" s="14"/>
    </row>
    <row r="41" spans="3:15" x14ac:dyDescent="0.2">
      <c r="C41" s="7"/>
      <c r="D41" s="13" t="s">
        <v>63</v>
      </c>
      <c r="E41" s="10" t="s">
        <v>42</v>
      </c>
      <c r="F41" s="11" t="s">
        <v>43</v>
      </c>
      <c r="G41" s="11"/>
      <c r="H41" s="11"/>
      <c r="I41" s="18">
        <f t="shared" ref="I41:N41" si="11">+I17+I22-I36</f>
        <v>0</v>
      </c>
      <c r="J41" s="18">
        <f t="shared" si="11"/>
        <v>0</v>
      </c>
      <c r="K41" s="18">
        <f t="shared" si="11"/>
        <v>145</v>
      </c>
      <c r="L41" s="18">
        <f t="shared" si="11"/>
        <v>377</v>
      </c>
      <c r="M41" s="18">
        <f t="shared" si="11"/>
        <v>330</v>
      </c>
      <c r="N41" s="18">
        <f t="shared" si="11"/>
        <v>333</v>
      </c>
      <c r="O41" s="12"/>
    </row>
    <row r="42" spans="3:15" x14ac:dyDescent="0.2">
      <c r="C42" s="7"/>
      <c r="D42" s="13" t="s">
        <v>49</v>
      </c>
      <c r="E42" s="10" t="s">
        <v>51</v>
      </c>
      <c r="F42" s="11" t="s">
        <v>52</v>
      </c>
      <c r="G42" s="11"/>
      <c r="H42" s="11"/>
      <c r="I42" s="12">
        <v>0</v>
      </c>
      <c r="J42" s="12">
        <v>0</v>
      </c>
      <c r="K42" s="24">
        <f>ROUND(K43/K41,2)</f>
        <v>60</v>
      </c>
      <c r="L42" s="24">
        <f>ROUND(L43/L41,2)</f>
        <v>60.05</v>
      </c>
      <c r="M42" s="24">
        <f>ROUND(M43/M41,2)</f>
        <v>60.05</v>
      </c>
      <c r="N42" s="24">
        <f>ROUND(N43/N41,2)</f>
        <v>60.06</v>
      </c>
      <c r="O42" s="12"/>
    </row>
    <row r="43" spans="3:15" x14ac:dyDescent="0.2">
      <c r="C43" s="7"/>
      <c r="D43" s="13" t="s">
        <v>64</v>
      </c>
      <c r="E43" s="10" t="s">
        <v>51</v>
      </c>
      <c r="F43" s="11" t="s">
        <v>52</v>
      </c>
      <c r="G43" s="11"/>
      <c r="H43" s="11"/>
      <c r="I43" s="23">
        <f>+I19+I24-I38</f>
        <v>0</v>
      </c>
      <c r="J43" s="23">
        <f t="shared" ref="J43:M43" si="12">+J19+J24-J38</f>
        <v>0</v>
      </c>
      <c r="K43" s="23">
        <f t="shared" si="12"/>
        <v>8700</v>
      </c>
      <c r="L43" s="23">
        <f t="shared" si="12"/>
        <v>22638</v>
      </c>
      <c r="M43" s="23">
        <f t="shared" si="12"/>
        <v>19818</v>
      </c>
      <c r="N43" s="23">
        <f t="shared" ref="N43" si="13">+N19+N24-N38</f>
        <v>20000</v>
      </c>
      <c r="O43" s="12"/>
    </row>
  </sheetData>
  <mergeCells count="24">
    <mergeCell ref="D9:I9"/>
    <mergeCell ref="R9:S9"/>
    <mergeCell ref="C11:C13"/>
    <mergeCell ref="D11:D13"/>
    <mergeCell ref="E11:E13"/>
    <mergeCell ref="F11:F13"/>
    <mergeCell ref="G11:G13"/>
    <mergeCell ref="H11:H13"/>
    <mergeCell ref="S11:S13"/>
    <mergeCell ref="I11:I13"/>
    <mergeCell ref="J11:J13"/>
    <mergeCell ref="O11:O13"/>
    <mergeCell ref="P11:P13"/>
    <mergeCell ref="Q11:Q13"/>
    <mergeCell ref="R11:R13"/>
    <mergeCell ref="C4:W4"/>
    <mergeCell ref="R6:S6"/>
    <mergeCell ref="R7:S7"/>
    <mergeCell ref="E8:I8"/>
    <mergeCell ref="R8:S8"/>
    <mergeCell ref="T6:U6"/>
    <mergeCell ref="T7:U7"/>
    <mergeCell ref="T8:U8"/>
    <mergeCell ref="T9:U9"/>
  </mergeCells>
  <phoneticPr fontId="1"/>
  <printOptions horizontalCentered="1"/>
  <pageMargins left="0" right="0" top="0" bottom="0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74"/>
  <sheetViews>
    <sheetView topLeftCell="A61" workbookViewId="0">
      <selection activeCell="AE75" sqref="B2:AE75"/>
    </sheetView>
  </sheetViews>
  <sheetFormatPr defaultRowHeight="13.2" x14ac:dyDescent="0.2"/>
  <cols>
    <col min="1" max="39" width="3.88671875" customWidth="1"/>
  </cols>
  <sheetData>
    <row r="2" spans="2:31" ht="16.2" x14ac:dyDescent="0.2">
      <c r="B2" s="64" t="s">
        <v>74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2:31" ht="13.8" thickBot="1" x14ac:dyDescent="0.25"/>
    <row r="4" spans="2:31" ht="16.8" thickBot="1" x14ac:dyDescent="0.25">
      <c r="B4" s="25" t="s">
        <v>75</v>
      </c>
      <c r="C4" s="49" t="s">
        <v>76</v>
      </c>
      <c r="D4" s="49"/>
      <c r="E4" s="49"/>
      <c r="F4" s="50" t="s">
        <v>77</v>
      </c>
      <c r="G4" s="51"/>
      <c r="I4" s="49" t="s">
        <v>78</v>
      </c>
      <c r="J4" s="49"/>
      <c r="K4" s="49"/>
      <c r="L4" s="49"/>
      <c r="M4" s="65" t="s">
        <v>79</v>
      </c>
      <c r="N4" s="66"/>
      <c r="O4" s="66"/>
      <c r="P4" s="66"/>
      <c r="Q4" s="66"/>
      <c r="R4" s="67"/>
      <c r="T4" s="49" t="s">
        <v>81</v>
      </c>
      <c r="U4" s="49"/>
      <c r="V4" s="49"/>
      <c r="W4" s="26">
        <v>0.08</v>
      </c>
      <c r="AB4" s="68" t="s">
        <v>80</v>
      </c>
      <c r="AC4" s="68"/>
      <c r="AD4" s="68"/>
      <c r="AE4" s="68"/>
    </row>
    <row r="5" spans="2:31" ht="13.8" thickBot="1" x14ac:dyDescent="0.25"/>
    <row r="6" spans="2:31" ht="13.8" thickBot="1" x14ac:dyDescent="0.25">
      <c r="B6" s="55" t="s">
        <v>82</v>
      </c>
      <c r="C6" s="56"/>
      <c r="D6" s="56"/>
      <c r="E6" s="56"/>
      <c r="F6" s="56"/>
      <c r="G6" s="57"/>
      <c r="H6" s="55" t="s">
        <v>70</v>
      </c>
      <c r="I6" s="56"/>
      <c r="J6" s="56"/>
      <c r="K6" s="56"/>
      <c r="L6" s="56"/>
      <c r="M6" s="57"/>
      <c r="N6" s="55" t="s">
        <v>71</v>
      </c>
      <c r="O6" s="56"/>
      <c r="P6" s="56"/>
      <c r="Q6" s="56"/>
      <c r="R6" s="56"/>
      <c r="S6" s="57"/>
      <c r="T6" s="55" t="s">
        <v>72</v>
      </c>
      <c r="U6" s="56"/>
      <c r="V6" s="56"/>
      <c r="W6" s="56"/>
      <c r="X6" s="56"/>
      <c r="Y6" s="57"/>
      <c r="Z6" s="55" t="s">
        <v>73</v>
      </c>
      <c r="AA6" s="56"/>
      <c r="AB6" s="56"/>
      <c r="AC6" s="56"/>
      <c r="AD6" s="56"/>
      <c r="AE6" s="57"/>
    </row>
    <row r="7" spans="2:31" ht="13.8" thickBot="1" x14ac:dyDescent="0.25"/>
    <row r="8" spans="2:31" ht="13.8" thickBot="1" x14ac:dyDescent="0.25">
      <c r="B8" s="55" t="s">
        <v>84</v>
      </c>
      <c r="C8" s="56"/>
      <c r="D8" s="56"/>
      <c r="E8" s="56"/>
      <c r="F8" s="56"/>
      <c r="G8" s="57"/>
      <c r="H8" s="52">
        <v>27000</v>
      </c>
      <c r="I8" s="53"/>
      <c r="J8" s="53"/>
      <c r="K8" s="53"/>
      <c r="L8" s="53"/>
      <c r="M8" s="54"/>
      <c r="N8" s="46">
        <f>ROUNDDOWN(H8*(1+$W$4),0)</f>
        <v>29160</v>
      </c>
      <c r="O8" s="47"/>
      <c r="P8" s="47"/>
      <c r="Q8" s="47"/>
      <c r="R8" s="47"/>
      <c r="S8" s="48"/>
      <c r="T8" s="61" t="s">
        <v>83</v>
      </c>
      <c r="U8" s="62"/>
      <c r="V8" s="62"/>
      <c r="W8" s="62"/>
      <c r="X8" s="62"/>
      <c r="Y8" s="63"/>
      <c r="Z8" s="52">
        <v>25920</v>
      </c>
      <c r="AA8" s="53"/>
      <c r="AB8" s="53"/>
      <c r="AC8" s="53"/>
      <c r="AD8" s="53"/>
      <c r="AE8" s="54"/>
    </row>
    <row r="9" spans="2:31" ht="13.8" thickBot="1" x14ac:dyDescent="0.25"/>
    <row r="10" spans="2:31" ht="13.8" thickBot="1" x14ac:dyDescent="0.25">
      <c r="B10" s="55" t="s">
        <v>85</v>
      </c>
      <c r="C10" s="56"/>
      <c r="D10" s="56"/>
      <c r="E10" s="56"/>
      <c r="F10" s="56"/>
      <c r="G10" s="57"/>
      <c r="H10" s="52">
        <v>2580</v>
      </c>
      <c r="I10" s="53"/>
      <c r="J10" s="53"/>
      <c r="K10" s="53"/>
      <c r="L10" s="53"/>
      <c r="M10" s="54"/>
      <c r="N10" s="46">
        <f>ROUND(H10*(1+$W$4),0)</f>
        <v>2786</v>
      </c>
      <c r="O10" s="47"/>
      <c r="P10" s="47"/>
      <c r="Q10" s="47"/>
      <c r="R10" s="47"/>
      <c r="S10" s="48"/>
      <c r="Z10" s="52">
        <v>3240</v>
      </c>
      <c r="AA10" s="53"/>
      <c r="AB10" s="53"/>
      <c r="AC10" s="53"/>
      <c r="AD10" s="53"/>
      <c r="AE10" s="54"/>
    </row>
    <row r="11" spans="2:31" ht="13.8" thickBot="1" x14ac:dyDescent="0.25">
      <c r="M11" s="27" t="s">
        <v>87</v>
      </c>
      <c r="S11" s="27" t="s">
        <v>93</v>
      </c>
    </row>
    <row r="12" spans="2:31" ht="13.8" thickBot="1" x14ac:dyDescent="0.25">
      <c r="B12" s="55" t="s">
        <v>86</v>
      </c>
      <c r="C12" s="56"/>
      <c r="D12" s="56"/>
      <c r="E12" s="56"/>
      <c r="F12" s="56"/>
      <c r="G12" s="57"/>
      <c r="H12" s="69">
        <f>参考資料在庫計画書!L29</f>
        <v>9069</v>
      </c>
      <c r="I12" s="70"/>
      <c r="J12" s="70"/>
      <c r="K12" s="70"/>
      <c r="L12" s="70"/>
      <c r="M12" s="71"/>
      <c r="N12" s="46">
        <f>ROUNDDOWN(H12*(1+$W$4),0)</f>
        <v>9794</v>
      </c>
      <c r="O12" s="47"/>
      <c r="P12" s="47"/>
      <c r="Q12" s="47"/>
      <c r="R12" s="47"/>
      <c r="S12" s="48"/>
      <c r="Z12" s="46">
        <f>+N10</f>
        <v>2786</v>
      </c>
      <c r="AA12" s="47"/>
      <c r="AB12" s="47"/>
      <c r="AC12" s="47"/>
      <c r="AD12" s="47"/>
      <c r="AE12" s="48"/>
    </row>
    <row r="13" spans="2:31" ht="13.8" thickBot="1" x14ac:dyDescent="0.25">
      <c r="M13" s="27" t="s">
        <v>87</v>
      </c>
      <c r="S13" s="27" t="s">
        <v>93</v>
      </c>
    </row>
    <row r="14" spans="2:31" ht="13.8" thickBot="1" x14ac:dyDescent="0.25">
      <c r="B14" s="55" t="s">
        <v>88</v>
      </c>
      <c r="C14" s="56"/>
      <c r="D14" s="56"/>
      <c r="E14" s="56"/>
      <c r="F14" s="56"/>
      <c r="G14" s="57"/>
      <c r="H14" s="69">
        <f>参考資料在庫計画書!M29</f>
        <v>0</v>
      </c>
      <c r="I14" s="70"/>
      <c r="J14" s="70"/>
      <c r="K14" s="70"/>
      <c r="L14" s="70"/>
      <c r="M14" s="71"/>
      <c r="N14" s="46">
        <f>ROUNDDOWN(H14*(1+$W$4),0)</f>
        <v>0</v>
      </c>
      <c r="O14" s="47"/>
      <c r="P14" s="47"/>
      <c r="Q14" s="47"/>
      <c r="R14" s="47"/>
      <c r="S14" s="48"/>
      <c r="Z14" s="46">
        <f>+N12</f>
        <v>9794</v>
      </c>
      <c r="AA14" s="47"/>
      <c r="AB14" s="47"/>
      <c r="AC14" s="47"/>
      <c r="AD14" s="47"/>
      <c r="AE14" s="48"/>
    </row>
    <row r="15" spans="2:31" ht="13.8" thickBot="1" x14ac:dyDescent="0.25">
      <c r="M15" s="27" t="s">
        <v>87</v>
      </c>
      <c r="S15" s="27" t="s">
        <v>93</v>
      </c>
    </row>
    <row r="16" spans="2:31" ht="13.8" thickBot="1" x14ac:dyDescent="0.25">
      <c r="B16" s="55" t="s">
        <v>89</v>
      </c>
      <c r="C16" s="56"/>
      <c r="D16" s="56"/>
      <c r="E16" s="56"/>
      <c r="F16" s="56"/>
      <c r="G16" s="57"/>
      <c r="H16" s="69">
        <f>参考資料在庫計画書!N29</f>
        <v>1321</v>
      </c>
      <c r="I16" s="70"/>
      <c r="J16" s="70"/>
      <c r="K16" s="70"/>
      <c r="L16" s="70"/>
      <c r="M16" s="71"/>
      <c r="N16" s="46">
        <f>ROUNDDOWN(H16*(1+$W$4),0)</f>
        <v>1426</v>
      </c>
      <c r="O16" s="47"/>
      <c r="P16" s="47"/>
      <c r="Q16" s="47"/>
      <c r="R16" s="47"/>
      <c r="S16" s="48"/>
      <c r="Z16" s="46">
        <f>+N14</f>
        <v>0</v>
      </c>
      <c r="AA16" s="47"/>
      <c r="AB16" s="47"/>
      <c r="AC16" s="47"/>
      <c r="AD16" s="47"/>
      <c r="AE16" s="48"/>
    </row>
    <row r="17" spans="2:31" ht="13.8" thickBot="1" x14ac:dyDescent="0.25">
      <c r="S17" s="27" t="s">
        <v>94</v>
      </c>
    </row>
    <row r="18" spans="2:31" ht="13.8" thickBot="1" x14ac:dyDescent="0.25">
      <c r="N18" s="52">
        <v>-18</v>
      </c>
      <c r="O18" s="53"/>
      <c r="P18" s="53"/>
      <c r="Q18" s="53"/>
      <c r="R18" s="53"/>
      <c r="S18" s="54"/>
    </row>
    <row r="19" spans="2:31" ht="13.8" thickBot="1" x14ac:dyDescent="0.25"/>
    <row r="20" spans="2:31" ht="13.8" thickBot="1" x14ac:dyDescent="0.25">
      <c r="B20" s="55" t="s">
        <v>90</v>
      </c>
      <c r="C20" s="56"/>
      <c r="D20" s="56"/>
      <c r="E20" s="56"/>
      <c r="F20" s="56"/>
      <c r="G20" s="57"/>
      <c r="H20" s="46">
        <f>+H12+H14+H16</f>
        <v>10390</v>
      </c>
      <c r="I20" s="47"/>
      <c r="J20" s="47"/>
      <c r="K20" s="47"/>
      <c r="L20" s="47"/>
      <c r="M20" s="48"/>
      <c r="N20" s="46">
        <f>+N12+N14+N16</f>
        <v>11220</v>
      </c>
      <c r="O20" s="47"/>
      <c r="P20" s="47"/>
      <c r="Q20" s="47"/>
      <c r="R20" s="47"/>
      <c r="S20" s="48"/>
      <c r="Z20" s="46">
        <f>+Z12+Z14+Z16</f>
        <v>12580</v>
      </c>
      <c r="AA20" s="47"/>
      <c r="AB20" s="47"/>
      <c r="AC20" s="47"/>
      <c r="AD20" s="47"/>
      <c r="AE20" s="48"/>
    </row>
    <row r="21" spans="2:31" ht="13.8" thickBot="1" x14ac:dyDescent="0.25">
      <c r="S21" s="27" t="s">
        <v>91</v>
      </c>
      <c r="AE21" s="27" t="s">
        <v>92</v>
      </c>
    </row>
    <row r="22" spans="2:31" ht="13.8" thickBot="1" x14ac:dyDescent="0.25">
      <c r="H22" s="58" t="s">
        <v>95</v>
      </c>
      <c r="I22" s="59"/>
      <c r="J22" s="59"/>
      <c r="K22" s="59"/>
      <c r="L22" s="59"/>
      <c r="M22" s="60"/>
      <c r="N22" s="58" t="s">
        <v>96</v>
      </c>
      <c r="O22" s="59"/>
      <c r="P22" s="59"/>
      <c r="Q22" s="59"/>
      <c r="R22" s="59"/>
      <c r="S22" s="60"/>
      <c r="Z22" s="58" t="s">
        <v>97</v>
      </c>
      <c r="AA22" s="59"/>
      <c r="AB22" s="59"/>
      <c r="AC22" s="59"/>
      <c r="AD22" s="59"/>
      <c r="AE22" s="60"/>
    </row>
    <row r="23" spans="2:31" ht="13.8" thickBot="1" x14ac:dyDescent="0.25">
      <c r="H23" s="46">
        <f>+H8+H10+H20</f>
        <v>39970</v>
      </c>
      <c r="I23" s="47"/>
      <c r="J23" s="47"/>
      <c r="K23" s="47"/>
      <c r="L23" s="47"/>
      <c r="M23" s="48"/>
      <c r="N23" s="46">
        <f>+N16+N18</f>
        <v>1408</v>
      </c>
      <c r="O23" s="47"/>
      <c r="P23" s="47"/>
      <c r="Q23" s="47"/>
      <c r="R23" s="47"/>
      <c r="S23" s="48"/>
      <c r="Z23" s="46">
        <f>+Z8+Z10+Z20</f>
        <v>41740</v>
      </c>
      <c r="AA23" s="47"/>
      <c r="AB23" s="47"/>
      <c r="AC23" s="47"/>
      <c r="AD23" s="47"/>
      <c r="AE23" s="48"/>
    </row>
    <row r="25" spans="2:31" x14ac:dyDescent="0.2">
      <c r="B25" t="s">
        <v>98</v>
      </c>
    </row>
    <row r="28" spans="2:31" ht="16.2" x14ac:dyDescent="0.2">
      <c r="B28" s="64" t="s">
        <v>74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2:31" ht="13.8" thickBot="1" x14ac:dyDescent="0.25"/>
    <row r="30" spans="2:31" ht="16.8" thickBot="1" x14ac:dyDescent="0.25">
      <c r="B30" s="25" t="s">
        <v>100</v>
      </c>
      <c r="C30" s="49" t="s">
        <v>76</v>
      </c>
      <c r="D30" s="49"/>
      <c r="E30" s="49"/>
      <c r="F30" s="50" t="s">
        <v>99</v>
      </c>
      <c r="G30" s="51"/>
      <c r="I30" s="49" t="s">
        <v>78</v>
      </c>
      <c r="J30" s="49"/>
      <c r="K30" s="49"/>
      <c r="L30" s="49"/>
      <c r="M30" s="65" t="s">
        <v>79</v>
      </c>
      <c r="N30" s="66"/>
      <c r="O30" s="66"/>
      <c r="P30" s="66"/>
      <c r="Q30" s="66"/>
      <c r="R30" s="67"/>
      <c r="T30" s="49" t="s">
        <v>81</v>
      </c>
      <c r="U30" s="49"/>
      <c r="V30" s="49"/>
      <c r="W30" s="26">
        <v>0.08</v>
      </c>
      <c r="AB30" s="68" t="s">
        <v>80</v>
      </c>
      <c r="AC30" s="68"/>
      <c r="AD30" s="68"/>
      <c r="AE30" s="68"/>
    </row>
    <row r="31" spans="2:31" ht="13.8" thickBot="1" x14ac:dyDescent="0.25"/>
    <row r="32" spans="2:31" ht="13.8" thickBot="1" x14ac:dyDescent="0.25">
      <c r="B32" s="55" t="s">
        <v>82</v>
      </c>
      <c r="C32" s="56"/>
      <c r="D32" s="56"/>
      <c r="E32" s="56"/>
      <c r="F32" s="56"/>
      <c r="G32" s="57"/>
      <c r="H32" s="55" t="s">
        <v>70</v>
      </c>
      <c r="I32" s="56"/>
      <c r="J32" s="56"/>
      <c r="K32" s="56"/>
      <c r="L32" s="56"/>
      <c r="M32" s="57"/>
      <c r="N32" s="55" t="s">
        <v>71</v>
      </c>
      <c r="O32" s="56"/>
      <c r="P32" s="56"/>
      <c r="Q32" s="56"/>
      <c r="R32" s="56"/>
      <c r="S32" s="57"/>
      <c r="T32" s="55" t="s">
        <v>72</v>
      </c>
      <c r="U32" s="56"/>
      <c r="V32" s="56"/>
      <c r="W32" s="56"/>
      <c r="X32" s="56"/>
      <c r="Y32" s="57"/>
      <c r="Z32" s="55" t="s">
        <v>73</v>
      </c>
      <c r="AA32" s="56"/>
      <c r="AB32" s="56"/>
      <c r="AC32" s="56"/>
      <c r="AD32" s="56"/>
      <c r="AE32" s="57"/>
    </row>
    <row r="33" spans="2:31" ht="13.8" thickBot="1" x14ac:dyDescent="0.25">
      <c r="S33" s="27" t="s">
        <v>119</v>
      </c>
    </row>
    <row r="34" spans="2:31" ht="13.8" thickBot="1" x14ac:dyDescent="0.25">
      <c r="B34" s="55" t="s">
        <v>84</v>
      </c>
      <c r="C34" s="56"/>
      <c r="D34" s="56"/>
      <c r="E34" s="56"/>
      <c r="F34" s="56"/>
      <c r="G34" s="57"/>
      <c r="H34" s="52">
        <v>30420</v>
      </c>
      <c r="I34" s="53"/>
      <c r="J34" s="53"/>
      <c r="K34" s="53"/>
      <c r="L34" s="53"/>
      <c r="M34" s="54"/>
      <c r="N34" s="46">
        <f>ROUND(H34*(1+$W$4),0)</f>
        <v>32854</v>
      </c>
      <c r="O34" s="47"/>
      <c r="P34" s="47"/>
      <c r="Q34" s="47"/>
      <c r="R34" s="47"/>
      <c r="S34" s="48"/>
      <c r="T34" s="61" t="s">
        <v>83</v>
      </c>
      <c r="U34" s="62"/>
      <c r="V34" s="62"/>
      <c r="W34" s="62"/>
      <c r="X34" s="62"/>
      <c r="Y34" s="63"/>
      <c r="Z34" s="52">
        <v>29160</v>
      </c>
      <c r="AA34" s="53"/>
      <c r="AB34" s="53"/>
      <c r="AC34" s="53"/>
      <c r="AD34" s="53"/>
      <c r="AE34" s="54"/>
    </row>
    <row r="35" spans="2:31" ht="13.8" thickBot="1" x14ac:dyDescent="0.25"/>
    <row r="36" spans="2:31" ht="13.8" thickBot="1" x14ac:dyDescent="0.25">
      <c r="B36" s="55" t="s">
        <v>85</v>
      </c>
      <c r="C36" s="56"/>
      <c r="D36" s="56"/>
      <c r="E36" s="56"/>
      <c r="F36" s="56"/>
      <c r="G36" s="57"/>
      <c r="H36" s="52">
        <v>0</v>
      </c>
      <c r="I36" s="53"/>
      <c r="J36" s="53"/>
      <c r="K36" s="53"/>
      <c r="L36" s="53"/>
      <c r="M36" s="54"/>
      <c r="N36" s="46">
        <f>ROUND(H36*(1+$W$4),0)</f>
        <v>0</v>
      </c>
      <c r="O36" s="47"/>
      <c r="P36" s="47"/>
      <c r="Q36" s="47"/>
      <c r="R36" s="47"/>
      <c r="S36" s="48"/>
      <c r="Z36" s="52">
        <v>3694</v>
      </c>
      <c r="AA36" s="53"/>
      <c r="AB36" s="53"/>
      <c r="AC36" s="53"/>
      <c r="AD36" s="53"/>
      <c r="AE36" s="54"/>
    </row>
    <row r="37" spans="2:31" ht="13.8" thickBot="1" x14ac:dyDescent="0.25">
      <c r="M37" s="27" t="s">
        <v>87</v>
      </c>
      <c r="S37" s="27" t="s">
        <v>93</v>
      </c>
    </row>
    <row r="38" spans="2:31" ht="13.8" thickBot="1" x14ac:dyDescent="0.25">
      <c r="B38" s="55" t="s">
        <v>86</v>
      </c>
      <c r="C38" s="56"/>
      <c r="D38" s="56"/>
      <c r="E38" s="56"/>
      <c r="F38" s="56"/>
      <c r="G38" s="57"/>
      <c r="H38" s="69">
        <f>参考資料在庫計画書!L33</f>
        <v>9009</v>
      </c>
      <c r="I38" s="70"/>
      <c r="J38" s="70"/>
      <c r="K38" s="70"/>
      <c r="L38" s="70"/>
      <c r="M38" s="71"/>
      <c r="N38" s="46">
        <f>ROUNDDOWN(H38*(1+$W$4),0)</f>
        <v>9729</v>
      </c>
      <c r="O38" s="47"/>
      <c r="P38" s="47"/>
      <c r="Q38" s="47"/>
      <c r="R38" s="47"/>
      <c r="S38" s="48"/>
      <c r="Z38" s="46">
        <f>+N36</f>
        <v>0</v>
      </c>
      <c r="AA38" s="47"/>
      <c r="AB38" s="47"/>
      <c r="AC38" s="47"/>
      <c r="AD38" s="47"/>
      <c r="AE38" s="48"/>
    </row>
    <row r="39" spans="2:31" ht="13.8" thickBot="1" x14ac:dyDescent="0.25">
      <c r="M39" s="27" t="s">
        <v>87</v>
      </c>
      <c r="S39" s="27" t="s">
        <v>93</v>
      </c>
    </row>
    <row r="40" spans="2:31" ht="13.8" thickBot="1" x14ac:dyDescent="0.25">
      <c r="B40" s="55" t="s">
        <v>88</v>
      </c>
      <c r="C40" s="56"/>
      <c r="D40" s="56"/>
      <c r="E40" s="56"/>
      <c r="F40" s="56"/>
      <c r="G40" s="57"/>
      <c r="H40" s="69">
        <f>参考資料在庫計画書!M33</f>
        <v>0</v>
      </c>
      <c r="I40" s="70"/>
      <c r="J40" s="70"/>
      <c r="K40" s="70"/>
      <c r="L40" s="70"/>
      <c r="M40" s="71"/>
      <c r="N40" s="46">
        <f>ROUNDDOWN(H40*(1+$W$4),0)</f>
        <v>0</v>
      </c>
      <c r="O40" s="47"/>
      <c r="P40" s="47"/>
      <c r="Q40" s="47"/>
      <c r="R40" s="47"/>
      <c r="S40" s="48"/>
      <c r="Z40" s="46">
        <f>+N38</f>
        <v>9729</v>
      </c>
      <c r="AA40" s="47"/>
      <c r="AB40" s="47"/>
      <c r="AC40" s="47"/>
      <c r="AD40" s="47"/>
      <c r="AE40" s="48"/>
    </row>
    <row r="41" spans="2:31" ht="13.8" thickBot="1" x14ac:dyDescent="0.25">
      <c r="M41" s="27" t="s">
        <v>87</v>
      </c>
      <c r="S41" s="27" t="s">
        <v>93</v>
      </c>
    </row>
    <row r="42" spans="2:31" ht="13.8" thickBot="1" x14ac:dyDescent="0.25">
      <c r="B42" s="55" t="s">
        <v>89</v>
      </c>
      <c r="C42" s="56"/>
      <c r="D42" s="56"/>
      <c r="E42" s="56"/>
      <c r="F42" s="56"/>
      <c r="G42" s="57"/>
      <c r="H42" s="69">
        <f>参考資料在庫計画書!N33</f>
        <v>601</v>
      </c>
      <c r="I42" s="70"/>
      <c r="J42" s="70"/>
      <c r="K42" s="70"/>
      <c r="L42" s="70"/>
      <c r="M42" s="71"/>
      <c r="N42" s="46">
        <f>ROUNDDOWN(H42*(1+$W$4),0)</f>
        <v>649</v>
      </c>
      <c r="O42" s="47"/>
      <c r="P42" s="47"/>
      <c r="Q42" s="47"/>
      <c r="R42" s="47"/>
      <c r="S42" s="48"/>
      <c r="Z42" s="46">
        <f>+N40</f>
        <v>0</v>
      </c>
      <c r="AA42" s="47"/>
      <c r="AB42" s="47"/>
      <c r="AC42" s="47"/>
      <c r="AD42" s="47"/>
      <c r="AE42" s="48"/>
    </row>
    <row r="43" spans="2:31" ht="13.8" thickBot="1" x14ac:dyDescent="0.25">
      <c r="S43" s="27"/>
    </row>
    <row r="44" spans="2:31" ht="13.8" thickBot="1" x14ac:dyDescent="0.25">
      <c r="N44" s="52"/>
      <c r="O44" s="53"/>
      <c r="P44" s="53"/>
      <c r="Q44" s="53"/>
      <c r="R44" s="53"/>
      <c r="S44" s="54"/>
    </row>
    <row r="45" spans="2:31" ht="13.8" thickBot="1" x14ac:dyDescent="0.25"/>
    <row r="46" spans="2:31" ht="13.8" thickBot="1" x14ac:dyDescent="0.25">
      <c r="B46" s="55" t="s">
        <v>90</v>
      </c>
      <c r="C46" s="56"/>
      <c r="D46" s="56"/>
      <c r="E46" s="56"/>
      <c r="F46" s="56"/>
      <c r="G46" s="57"/>
      <c r="H46" s="46">
        <f>+H38+H40+H42</f>
        <v>9610</v>
      </c>
      <c r="I46" s="47"/>
      <c r="J46" s="47"/>
      <c r="K46" s="47"/>
      <c r="L46" s="47"/>
      <c r="M46" s="48"/>
      <c r="N46" s="46">
        <f>+N38+N40+N42</f>
        <v>10378</v>
      </c>
      <c r="O46" s="47"/>
      <c r="P46" s="47"/>
      <c r="Q46" s="47"/>
      <c r="R46" s="47"/>
      <c r="S46" s="48"/>
      <c r="Z46" s="46">
        <f>+Z38+Z40+Z42</f>
        <v>9729</v>
      </c>
      <c r="AA46" s="47"/>
      <c r="AB46" s="47"/>
      <c r="AC46" s="47"/>
      <c r="AD46" s="47"/>
      <c r="AE46" s="48"/>
    </row>
    <row r="47" spans="2:31" ht="13.8" thickBot="1" x14ac:dyDescent="0.25">
      <c r="S47" s="27" t="s">
        <v>91</v>
      </c>
      <c r="AE47" s="27" t="s">
        <v>92</v>
      </c>
    </row>
    <row r="48" spans="2:31" ht="13.8" thickBot="1" x14ac:dyDescent="0.25">
      <c r="H48" s="58" t="s">
        <v>95</v>
      </c>
      <c r="I48" s="59"/>
      <c r="J48" s="59"/>
      <c r="K48" s="59"/>
      <c r="L48" s="59"/>
      <c r="M48" s="60"/>
      <c r="N48" s="58" t="s">
        <v>96</v>
      </c>
      <c r="O48" s="59"/>
      <c r="P48" s="59"/>
      <c r="Q48" s="59"/>
      <c r="R48" s="59"/>
      <c r="S48" s="60"/>
      <c r="Z48" s="58" t="s">
        <v>97</v>
      </c>
      <c r="AA48" s="59"/>
      <c r="AB48" s="59"/>
      <c r="AC48" s="59"/>
      <c r="AD48" s="59"/>
      <c r="AE48" s="60"/>
    </row>
    <row r="49" spans="2:31" ht="13.8" thickBot="1" x14ac:dyDescent="0.25">
      <c r="H49" s="46">
        <f>+H34+H36+H46</f>
        <v>40030</v>
      </c>
      <c r="I49" s="47"/>
      <c r="J49" s="47"/>
      <c r="K49" s="47"/>
      <c r="L49" s="47"/>
      <c r="M49" s="48"/>
      <c r="N49" s="46">
        <f>+N42+N44</f>
        <v>649</v>
      </c>
      <c r="O49" s="47"/>
      <c r="P49" s="47"/>
      <c r="Q49" s="47"/>
      <c r="R49" s="47"/>
      <c r="S49" s="48"/>
      <c r="Z49" s="46">
        <f>+Z34+Z36+Z46</f>
        <v>42583</v>
      </c>
      <c r="AA49" s="47"/>
      <c r="AB49" s="47"/>
      <c r="AC49" s="47"/>
      <c r="AD49" s="47"/>
      <c r="AE49" s="48"/>
    </row>
    <row r="52" spans="2:31" ht="16.2" x14ac:dyDescent="0.2">
      <c r="B52" s="64" t="s">
        <v>101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2:31" ht="13.8" thickBot="1" x14ac:dyDescent="0.25"/>
    <row r="54" spans="2:31" ht="16.8" thickBot="1" x14ac:dyDescent="0.25">
      <c r="B54" s="25" t="s">
        <v>75</v>
      </c>
      <c r="C54" s="49" t="s">
        <v>76</v>
      </c>
      <c r="D54" s="49"/>
      <c r="E54" s="49"/>
      <c r="F54" s="50" t="s">
        <v>102</v>
      </c>
      <c r="G54" s="51"/>
      <c r="H54" s="28" t="s">
        <v>103</v>
      </c>
    </row>
    <row r="55" spans="2:31" ht="16.8" thickBot="1" x14ac:dyDescent="0.25">
      <c r="B55" s="25" t="s">
        <v>100</v>
      </c>
      <c r="C55" s="49" t="s">
        <v>76</v>
      </c>
      <c r="D55" s="49"/>
      <c r="E55" s="49"/>
      <c r="F55" s="50" t="s">
        <v>99</v>
      </c>
      <c r="G55" s="51"/>
      <c r="H55" s="29" t="s">
        <v>104</v>
      </c>
      <c r="I55" s="49" t="s">
        <v>78</v>
      </c>
      <c r="J55" s="49"/>
      <c r="K55" s="49"/>
      <c r="L55" s="49"/>
      <c r="M55" s="65" t="s">
        <v>79</v>
      </c>
      <c r="N55" s="66"/>
      <c r="O55" s="66"/>
      <c r="P55" s="66"/>
      <c r="Q55" s="66"/>
      <c r="R55" s="67"/>
      <c r="T55" s="49" t="s">
        <v>81</v>
      </c>
      <c r="U55" s="49"/>
      <c r="V55" s="49"/>
      <c r="W55" s="26">
        <v>0.08</v>
      </c>
      <c r="AB55" s="68" t="s">
        <v>80</v>
      </c>
      <c r="AC55" s="68"/>
      <c r="AD55" s="68"/>
      <c r="AE55" s="68"/>
    </row>
    <row r="56" spans="2:31" ht="13.8" thickBot="1" x14ac:dyDescent="0.25"/>
    <row r="57" spans="2:31" ht="13.8" thickBot="1" x14ac:dyDescent="0.25">
      <c r="B57" s="55" t="s">
        <v>82</v>
      </c>
      <c r="C57" s="56"/>
      <c r="D57" s="56"/>
      <c r="E57" s="56"/>
      <c r="F57" s="56"/>
      <c r="G57" s="57"/>
      <c r="H57" s="55" t="s">
        <v>70</v>
      </c>
      <c r="I57" s="56"/>
      <c r="J57" s="56"/>
      <c r="K57" s="56"/>
      <c r="L57" s="56"/>
      <c r="M57" s="57"/>
      <c r="N57" s="55" t="s">
        <v>71</v>
      </c>
      <c r="O57" s="56"/>
      <c r="P57" s="56"/>
      <c r="Q57" s="56"/>
      <c r="R57" s="56"/>
      <c r="S57" s="57"/>
      <c r="T57" s="55" t="s">
        <v>72</v>
      </c>
      <c r="U57" s="56"/>
      <c r="V57" s="56"/>
      <c r="W57" s="56"/>
      <c r="X57" s="56"/>
      <c r="Y57" s="57"/>
      <c r="Z57" s="55" t="s">
        <v>73</v>
      </c>
      <c r="AA57" s="56"/>
      <c r="AB57" s="56"/>
      <c r="AC57" s="56"/>
      <c r="AD57" s="56"/>
      <c r="AE57" s="57"/>
    </row>
    <row r="58" spans="2:31" ht="13.8" thickBot="1" x14ac:dyDescent="0.25"/>
    <row r="59" spans="2:31" ht="13.8" thickBot="1" x14ac:dyDescent="0.25">
      <c r="B59" s="55" t="s">
        <v>84</v>
      </c>
      <c r="C59" s="56"/>
      <c r="D59" s="56"/>
      <c r="E59" s="56"/>
      <c r="F59" s="56"/>
      <c r="G59" s="57"/>
      <c r="H59" s="52">
        <f>+H8+H34</f>
        <v>57420</v>
      </c>
      <c r="I59" s="53"/>
      <c r="J59" s="53"/>
      <c r="K59" s="53"/>
      <c r="L59" s="53"/>
      <c r="M59" s="54"/>
      <c r="N59" s="46">
        <f>+N8+N34</f>
        <v>62014</v>
      </c>
      <c r="O59" s="47"/>
      <c r="P59" s="47"/>
      <c r="Q59" s="47"/>
      <c r="R59" s="47"/>
      <c r="S59" s="48"/>
      <c r="T59" s="61" t="s">
        <v>83</v>
      </c>
      <c r="U59" s="62"/>
      <c r="V59" s="62"/>
      <c r="W59" s="62"/>
      <c r="X59" s="62"/>
      <c r="Y59" s="63"/>
      <c r="Z59" s="52">
        <f>+Z8+Z34</f>
        <v>55080</v>
      </c>
      <c r="AA59" s="53"/>
      <c r="AB59" s="53"/>
      <c r="AC59" s="53"/>
      <c r="AD59" s="53"/>
      <c r="AE59" s="54"/>
    </row>
    <row r="60" spans="2:31" ht="13.8" thickBot="1" x14ac:dyDescent="0.25"/>
    <row r="61" spans="2:31" ht="13.8" thickBot="1" x14ac:dyDescent="0.25">
      <c r="B61" s="55" t="s">
        <v>85</v>
      </c>
      <c r="C61" s="56"/>
      <c r="D61" s="56"/>
      <c r="E61" s="56"/>
      <c r="F61" s="56"/>
      <c r="G61" s="57"/>
      <c r="H61" s="52">
        <f>+H10+H36</f>
        <v>2580</v>
      </c>
      <c r="I61" s="53"/>
      <c r="J61" s="53"/>
      <c r="K61" s="53"/>
      <c r="L61" s="53"/>
      <c r="M61" s="54"/>
      <c r="N61" s="46">
        <f>+N10+N36</f>
        <v>2786</v>
      </c>
      <c r="O61" s="47"/>
      <c r="P61" s="47"/>
      <c r="Q61" s="47"/>
      <c r="R61" s="47"/>
      <c r="S61" s="48"/>
      <c r="Z61" s="52">
        <f>+Z10+Z36</f>
        <v>6934</v>
      </c>
      <c r="AA61" s="53"/>
      <c r="AB61" s="53"/>
      <c r="AC61" s="53"/>
      <c r="AD61" s="53"/>
      <c r="AE61" s="54"/>
    </row>
    <row r="62" spans="2:31" ht="13.8" thickBot="1" x14ac:dyDescent="0.25">
      <c r="M62" s="27"/>
      <c r="S62" s="27"/>
    </row>
    <row r="63" spans="2:31" ht="13.8" thickBot="1" x14ac:dyDescent="0.25">
      <c r="B63" s="55" t="s">
        <v>86</v>
      </c>
      <c r="C63" s="56"/>
      <c r="D63" s="56"/>
      <c r="E63" s="56"/>
      <c r="F63" s="56"/>
      <c r="G63" s="57"/>
      <c r="H63" s="46">
        <f>+H12+H38</f>
        <v>18078</v>
      </c>
      <c r="I63" s="47"/>
      <c r="J63" s="47"/>
      <c r="K63" s="47"/>
      <c r="L63" s="47"/>
      <c r="M63" s="48"/>
      <c r="N63" s="46">
        <f>+N12+N38</f>
        <v>19523</v>
      </c>
      <c r="O63" s="47"/>
      <c r="P63" s="47"/>
      <c r="Q63" s="47"/>
      <c r="R63" s="47"/>
      <c r="S63" s="48"/>
      <c r="Z63" s="46">
        <f>+Z12+Z38</f>
        <v>2786</v>
      </c>
      <c r="AA63" s="47"/>
      <c r="AB63" s="47"/>
      <c r="AC63" s="47"/>
      <c r="AD63" s="47"/>
      <c r="AE63" s="48"/>
    </row>
    <row r="64" spans="2:31" ht="13.8" thickBot="1" x14ac:dyDescent="0.25">
      <c r="M64" s="27"/>
      <c r="S64" s="27"/>
    </row>
    <row r="65" spans="2:31" ht="13.8" thickBot="1" x14ac:dyDescent="0.25">
      <c r="B65" s="55" t="s">
        <v>88</v>
      </c>
      <c r="C65" s="56"/>
      <c r="D65" s="56"/>
      <c r="E65" s="56"/>
      <c r="F65" s="56"/>
      <c r="G65" s="57"/>
      <c r="H65" s="46">
        <f>+H14+H40</f>
        <v>0</v>
      </c>
      <c r="I65" s="47"/>
      <c r="J65" s="47"/>
      <c r="K65" s="47"/>
      <c r="L65" s="47"/>
      <c r="M65" s="48"/>
      <c r="N65" s="46">
        <f>+N14+N40</f>
        <v>0</v>
      </c>
      <c r="O65" s="47"/>
      <c r="P65" s="47"/>
      <c r="Q65" s="47"/>
      <c r="R65" s="47"/>
      <c r="S65" s="48"/>
      <c r="Z65" s="46">
        <f>+Z14+Z40</f>
        <v>19523</v>
      </c>
      <c r="AA65" s="47"/>
      <c r="AB65" s="47"/>
      <c r="AC65" s="47"/>
      <c r="AD65" s="47"/>
      <c r="AE65" s="48"/>
    </row>
    <row r="66" spans="2:31" ht="13.8" thickBot="1" x14ac:dyDescent="0.25">
      <c r="M66" s="27"/>
      <c r="S66" s="27"/>
    </row>
    <row r="67" spans="2:31" ht="13.8" thickBot="1" x14ac:dyDescent="0.25">
      <c r="B67" s="55" t="s">
        <v>89</v>
      </c>
      <c r="C67" s="56"/>
      <c r="D67" s="56"/>
      <c r="E67" s="56"/>
      <c r="F67" s="56"/>
      <c r="G67" s="57"/>
      <c r="H67" s="46">
        <f>+H16+H42</f>
        <v>1922</v>
      </c>
      <c r="I67" s="47"/>
      <c r="J67" s="47"/>
      <c r="K67" s="47"/>
      <c r="L67" s="47"/>
      <c r="M67" s="48"/>
      <c r="N67" s="46">
        <f>+N16+N42</f>
        <v>2075</v>
      </c>
      <c r="O67" s="47"/>
      <c r="P67" s="47"/>
      <c r="Q67" s="47"/>
      <c r="R67" s="47"/>
      <c r="S67" s="48"/>
      <c r="Z67" s="46">
        <f>+Z16+Z42</f>
        <v>0</v>
      </c>
      <c r="AA67" s="47"/>
      <c r="AB67" s="47"/>
      <c r="AC67" s="47"/>
      <c r="AD67" s="47"/>
      <c r="AE67" s="48"/>
    </row>
    <row r="68" spans="2:31" ht="13.8" thickBot="1" x14ac:dyDescent="0.25">
      <c r="S68" s="27"/>
    </row>
    <row r="69" spans="2:31" ht="13.8" thickBot="1" x14ac:dyDescent="0.25">
      <c r="N69" s="52">
        <f>+N18+N44</f>
        <v>-18</v>
      </c>
      <c r="O69" s="53"/>
      <c r="P69" s="53"/>
      <c r="Q69" s="53"/>
      <c r="R69" s="53"/>
      <c r="S69" s="54"/>
    </row>
    <row r="70" spans="2:31" ht="13.8" thickBot="1" x14ac:dyDescent="0.25"/>
    <row r="71" spans="2:31" ht="13.8" thickBot="1" x14ac:dyDescent="0.25">
      <c r="B71" s="55" t="s">
        <v>90</v>
      </c>
      <c r="C71" s="56"/>
      <c r="D71" s="56"/>
      <c r="E71" s="56"/>
      <c r="F71" s="56"/>
      <c r="G71" s="57"/>
      <c r="H71" s="46">
        <f>+H63+H65+H67</f>
        <v>20000</v>
      </c>
      <c r="I71" s="47"/>
      <c r="J71" s="47"/>
      <c r="K71" s="47"/>
      <c r="L71" s="47"/>
      <c r="M71" s="48"/>
      <c r="N71" s="46">
        <f>+N63+N65+N67+N69</f>
        <v>21580</v>
      </c>
      <c r="O71" s="47"/>
      <c r="P71" s="47"/>
      <c r="Q71" s="47"/>
      <c r="R71" s="47"/>
      <c r="S71" s="48"/>
      <c r="Z71" s="46">
        <f>+Z63+Z65+Z67</f>
        <v>22309</v>
      </c>
      <c r="AA71" s="47"/>
      <c r="AB71" s="47"/>
      <c r="AC71" s="47"/>
      <c r="AD71" s="47"/>
      <c r="AE71" s="48"/>
    </row>
    <row r="72" spans="2:31" ht="13.8" thickBot="1" x14ac:dyDescent="0.25">
      <c r="S72" s="27" t="s">
        <v>91</v>
      </c>
      <c r="AE72" s="27" t="s">
        <v>92</v>
      </c>
    </row>
    <row r="73" spans="2:31" ht="13.8" thickBot="1" x14ac:dyDescent="0.25">
      <c r="H73" s="58" t="s">
        <v>95</v>
      </c>
      <c r="I73" s="59"/>
      <c r="J73" s="59"/>
      <c r="K73" s="59"/>
      <c r="L73" s="59"/>
      <c r="M73" s="60"/>
      <c r="N73" s="58" t="s">
        <v>96</v>
      </c>
      <c r="O73" s="59"/>
      <c r="P73" s="59"/>
      <c r="Q73" s="59"/>
      <c r="R73" s="59"/>
      <c r="S73" s="60"/>
      <c r="Z73" s="58" t="s">
        <v>97</v>
      </c>
      <c r="AA73" s="59"/>
      <c r="AB73" s="59"/>
      <c r="AC73" s="59"/>
      <c r="AD73" s="59"/>
      <c r="AE73" s="60"/>
    </row>
    <row r="74" spans="2:31" ht="13.8" thickBot="1" x14ac:dyDescent="0.25">
      <c r="H74" s="46">
        <f>+H23+H49</f>
        <v>80000</v>
      </c>
      <c r="I74" s="47"/>
      <c r="J74" s="47"/>
      <c r="K74" s="47"/>
      <c r="L74" s="47"/>
      <c r="M74" s="48"/>
      <c r="N74" s="46">
        <f>+N23+N49</f>
        <v>2057</v>
      </c>
      <c r="O74" s="47"/>
      <c r="P74" s="47"/>
      <c r="Q74" s="47"/>
      <c r="R74" s="47"/>
      <c r="S74" s="48"/>
      <c r="Z74" s="46">
        <f>+Z23+Z49</f>
        <v>84323</v>
      </c>
      <c r="AA74" s="47"/>
      <c r="AB74" s="47"/>
      <c r="AC74" s="47"/>
      <c r="AD74" s="47"/>
      <c r="AE74" s="48"/>
    </row>
  </sheetData>
  <mergeCells count="134">
    <mergeCell ref="B2:AE2"/>
    <mergeCell ref="C4:E4"/>
    <mergeCell ref="F4:G4"/>
    <mergeCell ref="I4:L4"/>
    <mergeCell ref="M4:R4"/>
    <mergeCell ref="B10:G10"/>
    <mergeCell ref="H10:M10"/>
    <mergeCell ref="N10:S10"/>
    <mergeCell ref="Z10:AE10"/>
    <mergeCell ref="B12:G12"/>
    <mergeCell ref="H12:M12"/>
    <mergeCell ref="N12:S12"/>
    <mergeCell ref="Z12:AE12"/>
    <mergeCell ref="AB4:AE4"/>
    <mergeCell ref="T4:V4"/>
    <mergeCell ref="B8:G8"/>
    <mergeCell ref="H8:M8"/>
    <mergeCell ref="N8:S8"/>
    <mergeCell ref="T8:Y8"/>
    <mergeCell ref="Z8:AE8"/>
    <mergeCell ref="B6:G6"/>
    <mergeCell ref="H6:M6"/>
    <mergeCell ref="N6:S6"/>
    <mergeCell ref="T6:Y6"/>
    <mergeCell ref="Z6:AE6"/>
    <mergeCell ref="B20:G20"/>
    <mergeCell ref="H20:M20"/>
    <mergeCell ref="N20:S20"/>
    <mergeCell ref="Z20:AE20"/>
    <mergeCell ref="N18:S18"/>
    <mergeCell ref="H22:M22"/>
    <mergeCell ref="B14:G14"/>
    <mergeCell ref="H14:M14"/>
    <mergeCell ref="N14:S14"/>
    <mergeCell ref="Z14:AE14"/>
    <mergeCell ref="B16:G16"/>
    <mergeCell ref="H16:M16"/>
    <mergeCell ref="N16:S16"/>
    <mergeCell ref="Z16:AE16"/>
    <mergeCell ref="C30:E30"/>
    <mergeCell ref="F30:G30"/>
    <mergeCell ref="I30:L30"/>
    <mergeCell ref="M30:R30"/>
    <mergeCell ref="T30:V30"/>
    <mergeCell ref="AB30:AE30"/>
    <mergeCell ref="H23:M23"/>
    <mergeCell ref="N22:S22"/>
    <mergeCell ref="N23:S23"/>
    <mergeCell ref="Z22:AE22"/>
    <mergeCell ref="Z23:AE23"/>
    <mergeCell ref="B28:AE28"/>
    <mergeCell ref="B36:G36"/>
    <mergeCell ref="H36:M36"/>
    <mergeCell ref="N36:S36"/>
    <mergeCell ref="Z36:AE36"/>
    <mergeCell ref="B38:G38"/>
    <mergeCell ref="H38:M38"/>
    <mergeCell ref="N38:S38"/>
    <mergeCell ref="Z38:AE38"/>
    <mergeCell ref="B32:G32"/>
    <mergeCell ref="H32:M32"/>
    <mergeCell ref="N32:S32"/>
    <mergeCell ref="T32:Y32"/>
    <mergeCell ref="Z32:AE32"/>
    <mergeCell ref="B34:G34"/>
    <mergeCell ref="H34:M34"/>
    <mergeCell ref="N34:S34"/>
    <mergeCell ref="T34:Y34"/>
    <mergeCell ref="Z34:AE34"/>
    <mergeCell ref="N44:S44"/>
    <mergeCell ref="B46:G46"/>
    <mergeCell ref="H46:M46"/>
    <mergeCell ref="N46:S46"/>
    <mergeCell ref="Z46:AE46"/>
    <mergeCell ref="H48:M48"/>
    <mergeCell ref="N48:S48"/>
    <mergeCell ref="Z48:AE48"/>
    <mergeCell ref="B40:G40"/>
    <mergeCell ref="H40:M40"/>
    <mergeCell ref="N40:S40"/>
    <mergeCell ref="Z40:AE40"/>
    <mergeCell ref="B42:G42"/>
    <mergeCell ref="H42:M42"/>
    <mergeCell ref="N42:S42"/>
    <mergeCell ref="Z42:AE42"/>
    <mergeCell ref="H49:M49"/>
    <mergeCell ref="N49:S49"/>
    <mergeCell ref="Z49:AE49"/>
    <mergeCell ref="B52:AE52"/>
    <mergeCell ref="C55:E55"/>
    <mergeCell ref="F55:G55"/>
    <mergeCell ref="I55:L55"/>
    <mergeCell ref="M55:R55"/>
    <mergeCell ref="T55:V55"/>
    <mergeCell ref="AB55:AE55"/>
    <mergeCell ref="Z61:AE61"/>
    <mergeCell ref="B63:G63"/>
    <mergeCell ref="H63:M63"/>
    <mergeCell ref="N63:S63"/>
    <mergeCell ref="Z63:AE63"/>
    <mergeCell ref="B57:G57"/>
    <mergeCell ref="H57:M57"/>
    <mergeCell ref="N57:S57"/>
    <mergeCell ref="T57:Y57"/>
    <mergeCell ref="Z57:AE57"/>
    <mergeCell ref="B59:G59"/>
    <mergeCell ref="H59:M59"/>
    <mergeCell ref="N59:S59"/>
    <mergeCell ref="T59:Y59"/>
    <mergeCell ref="Z59:AE59"/>
    <mergeCell ref="H74:M74"/>
    <mergeCell ref="N74:S74"/>
    <mergeCell ref="Z74:AE74"/>
    <mergeCell ref="C54:E54"/>
    <mergeCell ref="F54:G54"/>
    <mergeCell ref="N69:S69"/>
    <mergeCell ref="B71:G71"/>
    <mergeCell ref="H71:M71"/>
    <mergeCell ref="N71:S71"/>
    <mergeCell ref="Z71:AE71"/>
    <mergeCell ref="H73:M73"/>
    <mergeCell ref="N73:S73"/>
    <mergeCell ref="Z73:AE73"/>
    <mergeCell ref="B65:G65"/>
    <mergeCell ref="H65:M65"/>
    <mergeCell ref="N65:S65"/>
    <mergeCell ref="Z65:AE65"/>
    <mergeCell ref="B67:G67"/>
    <mergeCell ref="H67:M67"/>
    <mergeCell ref="N67:S67"/>
    <mergeCell ref="Z67:AE67"/>
    <mergeCell ref="B61:G61"/>
    <mergeCell ref="H61:M61"/>
    <mergeCell ref="N61:S61"/>
  </mergeCells>
  <phoneticPr fontId="1"/>
  <printOptions horizontalCentered="1"/>
  <pageMargins left="0" right="0" top="0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G35"/>
  <sheetViews>
    <sheetView workbookViewId="0">
      <selection activeCell="D2" sqref="D2:AG36"/>
    </sheetView>
  </sheetViews>
  <sheetFormatPr defaultRowHeight="13.2" x14ac:dyDescent="0.2"/>
  <cols>
    <col min="1" max="38" width="3.44140625" customWidth="1"/>
  </cols>
  <sheetData>
    <row r="2" spans="4:33" ht="16.2" x14ac:dyDescent="0.2">
      <c r="D2" s="64" t="s">
        <v>105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4" spans="4:33" ht="13.8" thickBot="1" x14ac:dyDescent="0.25"/>
    <row r="5" spans="4:33" x14ac:dyDescent="0.2">
      <c r="D5" s="75" t="s">
        <v>106</v>
      </c>
      <c r="E5" s="77" t="s">
        <v>108</v>
      </c>
      <c r="F5" s="78"/>
      <c r="G5" s="78"/>
      <c r="H5" s="78"/>
      <c r="I5" s="78"/>
      <c r="J5" s="78"/>
      <c r="K5" s="79"/>
      <c r="L5" s="75" t="s">
        <v>109</v>
      </c>
      <c r="M5" s="77" t="s">
        <v>111</v>
      </c>
      <c r="N5" s="78"/>
      <c r="O5" s="78"/>
      <c r="P5" s="78"/>
      <c r="Q5" s="79"/>
      <c r="R5" s="77" t="s">
        <v>112</v>
      </c>
      <c r="S5" s="78"/>
      <c r="T5" s="78"/>
      <c r="U5" s="78"/>
      <c r="V5" s="79"/>
      <c r="W5" s="77" t="s">
        <v>113</v>
      </c>
      <c r="X5" s="78"/>
      <c r="Y5" s="78"/>
      <c r="Z5" s="78"/>
      <c r="AA5" s="79"/>
      <c r="AB5" s="77" t="s">
        <v>114</v>
      </c>
      <c r="AC5" s="78"/>
      <c r="AD5" s="78"/>
      <c r="AE5" s="78"/>
      <c r="AF5" s="79"/>
    </row>
    <row r="6" spans="4:33" ht="13.8" thickBot="1" x14ac:dyDescent="0.25">
      <c r="D6" s="76" t="s">
        <v>107</v>
      </c>
      <c r="E6" s="80"/>
      <c r="F6" s="81"/>
      <c r="G6" s="81"/>
      <c r="H6" s="81"/>
      <c r="I6" s="81"/>
      <c r="J6" s="81"/>
      <c r="K6" s="82"/>
      <c r="L6" s="76" t="s">
        <v>110</v>
      </c>
      <c r="M6" s="80"/>
      <c r="N6" s="81"/>
      <c r="O6" s="81"/>
      <c r="P6" s="81"/>
      <c r="Q6" s="82"/>
      <c r="R6" s="80"/>
      <c r="S6" s="81"/>
      <c r="T6" s="81"/>
      <c r="U6" s="81"/>
      <c r="V6" s="82"/>
      <c r="W6" s="80"/>
      <c r="X6" s="81"/>
      <c r="Y6" s="81"/>
      <c r="Z6" s="81"/>
      <c r="AA6" s="82"/>
      <c r="AB6" s="80"/>
      <c r="AC6" s="81"/>
      <c r="AD6" s="81"/>
      <c r="AE6" s="81"/>
      <c r="AF6" s="82"/>
    </row>
    <row r="7" spans="4:33" ht="13.8" thickBot="1" x14ac:dyDescent="0.25">
      <c r="D7" s="86"/>
      <c r="E7" s="86"/>
      <c r="F7" s="86"/>
      <c r="G7" s="86"/>
      <c r="H7" s="86"/>
      <c r="I7" s="86"/>
      <c r="J7" s="86"/>
      <c r="K7" s="86"/>
      <c r="L7" s="86"/>
      <c r="M7" s="55" t="s">
        <v>116</v>
      </c>
      <c r="N7" s="56"/>
      <c r="O7" s="56"/>
      <c r="P7" s="56"/>
      <c r="Q7" s="57"/>
      <c r="R7" s="86"/>
      <c r="S7" s="86"/>
      <c r="T7" s="86"/>
      <c r="U7" s="86"/>
      <c r="V7" s="86"/>
      <c r="W7" s="86"/>
      <c r="X7" s="86"/>
      <c r="Y7" s="86"/>
      <c r="Z7" s="86"/>
      <c r="AA7" s="86"/>
      <c r="AB7" s="55" t="s">
        <v>117</v>
      </c>
      <c r="AC7" s="56"/>
      <c r="AD7" s="56"/>
      <c r="AE7" s="56"/>
      <c r="AF7" s="57"/>
    </row>
    <row r="8" spans="4:33" x14ac:dyDescent="0.2">
      <c r="Q8" s="85" t="s">
        <v>115</v>
      </c>
      <c r="V8" s="85" t="s">
        <v>115</v>
      </c>
      <c r="AA8" s="85" t="s">
        <v>115</v>
      </c>
      <c r="AF8" s="85" t="s">
        <v>115</v>
      </c>
    </row>
    <row r="9" spans="4:33" ht="13.8" thickBot="1" x14ac:dyDescent="0.25"/>
    <row r="10" spans="4:33" x14ac:dyDescent="0.2">
      <c r="D10" s="87" t="s">
        <v>118</v>
      </c>
      <c r="E10" s="101" t="s">
        <v>120</v>
      </c>
      <c r="F10" s="102"/>
      <c r="G10" s="102"/>
      <c r="H10" s="102"/>
      <c r="I10" s="102"/>
      <c r="J10" s="102"/>
      <c r="K10" s="103"/>
      <c r="L10" s="87" t="s">
        <v>109</v>
      </c>
      <c r="M10" s="89">
        <v>0</v>
      </c>
      <c r="N10" s="90"/>
      <c r="O10" s="90"/>
      <c r="P10" s="90"/>
      <c r="Q10" s="91"/>
      <c r="R10" s="95">
        <f>仕入代金支払計画書!Z59+仕入代金支払計画書!Z61</f>
        <v>62014</v>
      </c>
      <c r="S10" s="96"/>
      <c r="T10" s="96"/>
      <c r="U10" s="96"/>
      <c r="V10" s="97"/>
      <c r="W10" s="95">
        <f>仕入代金支払計画書!N59+仕入代金支払計画書!N61</f>
        <v>64800</v>
      </c>
      <c r="X10" s="96"/>
      <c r="Y10" s="96"/>
      <c r="Z10" s="96"/>
      <c r="AA10" s="97"/>
      <c r="AB10" s="95">
        <f>+M10+W10-R10</f>
        <v>2786</v>
      </c>
      <c r="AC10" s="96"/>
      <c r="AD10" s="96"/>
      <c r="AE10" s="96"/>
      <c r="AF10" s="97"/>
    </row>
    <row r="11" spans="4:33" ht="13.8" thickBot="1" x14ac:dyDescent="0.25">
      <c r="D11" s="88"/>
      <c r="E11" s="104"/>
      <c r="F11" s="105"/>
      <c r="G11" s="105"/>
      <c r="H11" s="105"/>
      <c r="I11" s="105"/>
      <c r="J11" s="105"/>
      <c r="K11" s="106"/>
      <c r="L11" s="88"/>
      <c r="M11" s="92"/>
      <c r="N11" s="93"/>
      <c r="O11" s="93"/>
      <c r="P11" s="93"/>
      <c r="Q11" s="94"/>
      <c r="R11" s="98"/>
      <c r="S11" s="99"/>
      <c r="T11" s="99"/>
      <c r="U11" s="99"/>
      <c r="V11" s="100"/>
      <c r="W11" s="98"/>
      <c r="X11" s="99"/>
      <c r="Y11" s="99"/>
      <c r="Z11" s="99"/>
      <c r="AA11" s="100"/>
      <c r="AB11" s="98"/>
      <c r="AC11" s="99"/>
      <c r="AD11" s="99"/>
      <c r="AE11" s="99"/>
      <c r="AF11" s="100"/>
    </row>
    <row r="15" spans="4:33" ht="16.2" x14ac:dyDescent="0.2">
      <c r="D15" s="64" t="s">
        <v>121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7" spans="4:33" ht="13.8" thickBot="1" x14ac:dyDescent="0.25"/>
    <row r="18" spans="4:33" x14ac:dyDescent="0.2">
      <c r="D18" s="75" t="s">
        <v>106</v>
      </c>
      <c r="E18" s="77" t="s">
        <v>108</v>
      </c>
      <c r="F18" s="78"/>
      <c r="G18" s="78"/>
      <c r="H18" s="78"/>
      <c r="I18" s="78"/>
      <c r="J18" s="78"/>
      <c r="K18" s="79"/>
      <c r="L18" s="75" t="s">
        <v>109</v>
      </c>
      <c r="M18" s="77" t="s">
        <v>111</v>
      </c>
      <c r="N18" s="78"/>
      <c r="O18" s="78"/>
      <c r="P18" s="78"/>
      <c r="Q18" s="79"/>
      <c r="R18" s="77" t="s">
        <v>112</v>
      </c>
      <c r="S18" s="78"/>
      <c r="T18" s="78"/>
      <c r="U18" s="78"/>
      <c r="V18" s="79"/>
      <c r="W18" s="77" t="s">
        <v>113</v>
      </c>
      <c r="X18" s="78"/>
      <c r="Y18" s="78"/>
      <c r="Z18" s="78"/>
      <c r="AA18" s="79"/>
      <c r="AB18" s="77" t="s">
        <v>114</v>
      </c>
      <c r="AC18" s="78"/>
      <c r="AD18" s="78"/>
      <c r="AE18" s="78"/>
      <c r="AF18" s="79"/>
    </row>
    <row r="19" spans="4:33" ht="13.8" thickBot="1" x14ac:dyDescent="0.25">
      <c r="D19" s="76" t="s">
        <v>107</v>
      </c>
      <c r="E19" s="80"/>
      <c r="F19" s="81"/>
      <c r="G19" s="81"/>
      <c r="H19" s="81"/>
      <c r="I19" s="81"/>
      <c r="J19" s="81"/>
      <c r="K19" s="82"/>
      <c r="L19" s="76" t="s">
        <v>110</v>
      </c>
      <c r="M19" s="80"/>
      <c r="N19" s="81"/>
      <c r="O19" s="81"/>
      <c r="P19" s="81"/>
      <c r="Q19" s="82"/>
      <c r="R19" s="80"/>
      <c r="S19" s="81"/>
      <c r="T19" s="81"/>
      <c r="U19" s="81"/>
      <c r="V19" s="82"/>
      <c r="W19" s="80"/>
      <c r="X19" s="81"/>
      <c r="Y19" s="81"/>
      <c r="Z19" s="81"/>
      <c r="AA19" s="82"/>
      <c r="AB19" s="80"/>
      <c r="AC19" s="81"/>
      <c r="AD19" s="81"/>
      <c r="AE19" s="81"/>
      <c r="AF19" s="82"/>
    </row>
    <row r="20" spans="4:33" ht="13.8" thickBot="1" x14ac:dyDescent="0.25">
      <c r="D20" s="86"/>
      <c r="E20" s="86"/>
      <c r="F20" s="86"/>
      <c r="G20" s="86"/>
      <c r="H20" s="86"/>
      <c r="I20" s="86"/>
      <c r="J20" s="86"/>
      <c r="K20" s="86"/>
      <c r="L20" s="86"/>
      <c r="M20" s="55" t="s">
        <v>122</v>
      </c>
      <c r="N20" s="56"/>
      <c r="O20" s="56"/>
      <c r="P20" s="56"/>
      <c r="Q20" s="57"/>
      <c r="R20" s="55" t="s">
        <v>124</v>
      </c>
      <c r="S20" s="56"/>
      <c r="T20" s="56"/>
      <c r="U20" s="56"/>
      <c r="V20" s="57"/>
      <c r="W20" s="55" t="s">
        <v>124</v>
      </c>
      <c r="X20" s="56"/>
      <c r="Y20" s="56"/>
      <c r="Z20" s="56"/>
      <c r="AA20" s="57"/>
      <c r="AB20" s="55" t="s">
        <v>123</v>
      </c>
      <c r="AC20" s="56"/>
      <c r="AD20" s="56"/>
      <c r="AE20" s="56"/>
      <c r="AF20" s="57"/>
    </row>
    <row r="21" spans="4:33" x14ac:dyDescent="0.2">
      <c r="Q21" s="85" t="s">
        <v>115</v>
      </c>
      <c r="V21" s="85" t="s">
        <v>115</v>
      </c>
      <c r="AA21" s="85" t="s">
        <v>115</v>
      </c>
      <c r="AF21" s="85" t="s">
        <v>115</v>
      </c>
    </row>
    <row r="22" spans="4:33" ht="13.8" thickBot="1" x14ac:dyDescent="0.25"/>
    <row r="23" spans="4:33" x14ac:dyDescent="0.2">
      <c r="D23" s="87" t="s">
        <v>118</v>
      </c>
      <c r="E23" s="101" t="s">
        <v>120</v>
      </c>
      <c r="F23" s="102"/>
      <c r="G23" s="102"/>
      <c r="H23" s="102"/>
      <c r="I23" s="102"/>
      <c r="J23" s="102"/>
      <c r="K23" s="103"/>
      <c r="L23" s="87" t="s">
        <v>109</v>
      </c>
      <c r="M23" s="95">
        <f>+AB10</f>
        <v>2786</v>
      </c>
      <c r="N23" s="96"/>
      <c r="O23" s="96"/>
      <c r="P23" s="96"/>
      <c r="Q23" s="97"/>
      <c r="R23" s="95">
        <f>仕入代金支払計画書!Z71</f>
        <v>22309</v>
      </c>
      <c r="S23" s="96"/>
      <c r="T23" s="96"/>
      <c r="U23" s="96"/>
      <c r="V23" s="97"/>
      <c r="W23" s="95">
        <f>仕入代金支払計画書!N71</f>
        <v>21580</v>
      </c>
      <c r="X23" s="96"/>
      <c r="Y23" s="96"/>
      <c r="Z23" s="96"/>
      <c r="AA23" s="97"/>
      <c r="AB23" s="95">
        <f>+M23+W23-R23</f>
        <v>2057</v>
      </c>
      <c r="AC23" s="96"/>
      <c r="AD23" s="96"/>
      <c r="AE23" s="96"/>
      <c r="AF23" s="97"/>
    </row>
    <row r="24" spans="4:33" ht="13.8" thickBot="1" x14ac:dyDescent="0.25">
      <c r="D24" s="88"/>
      <c r="E24" s="104"/>
      <c r="F24" s="105"/>
      <c r="G24" s="105"/>
      <c r="H24" s="105"/>
      <c r="I24" s="105"/>
      <c r="J24" s="105"/>
      <c r="K24" s="106"/>
      <c r="L24" s="88"/>
      <c r="M24" s="98"/>
      <c r="N24" s="99"/>
      <c r="O24" s="99"/>
      <c r="P24" s="99"/>
      <c r="Q24" s="100"/>
      <c r="R24" s="98"/>
      <c r="S24" s="99"/>
      <c r="T24" s="99"/>
      <c r="U24" s="99"/>
      <c r="V24" s="100"/>
      <c r="W24" s="98"/>
      <c r="X24" s="99"/>
      <c r="Y24" s="99"/>
      <c r="Z24" s="99"/>
      <c r="AA24" s="100"/>
      <c r="AB24" s="98"/>
      <c r="AC24" s="99"/>
      <c r="AD24" s="99"/>
      <c r="AE24" s="99"/>
      <c r="AF24" s="100"/>
    </row>
    <row r="27" spans="4:33" ht="16.2" x14ac:dyDescent="0.2">
      <c r="D27" s="64" t="s">
        <v>132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</row>
    <row r="28" spans="4:33" ht="13.8" thickBot="1" x14ac:dyDescent="0.25"/>
    <row r="29" spans="4:33" x14ac:dyDescent="0.2">
      <c r="D29" s="75" t="s">
        <v>106</v>
      </c>
      <c r="E29" s="77" t="s">
        <v>108</v>
      </c>
      <c r="F29" s="78"/>
      <c r="G29" s="78"/>
      <c r="H29" s="78"/>
      <c r="I29" s="78"/>
      <c r="J29" s="78"/>
      <c r="K29" s="79"/>
      <c r="L29" s="75" t="s">
        <v>109</v>
      </c>
      <c r="N29" s="107" t="s">
        <v>135</v>
      </c>
      <c r="O29" s="78"/>
      <c r="P29" s="78"/>
      <c r="Q29" s="78"/>
      <c r="R29" s="78"/>
      <c r="S29" s="79"/>
      <c r="U29" s="107" t="s">
        <v>136</v>
      </c>
      <c r="V29" s="78"/>
      <c r="W29" s="78"/>
      <c r="X29" s="78"/>
      <c r="Y29" s="78"/>
      <c r="Z29" s="79"/>
      <c r="AB29" s="107" t="s">
        <v>137</v>
      </c>
      <c r="AC29" s="78"/>
      <c r="AD29" s="78"/>
      <c r="AE29" s="78"/>
      <c r="AF29" s="78"/>
      <c r="AG29" s="79"/>
    </row>
    <row r="30" spans="4:33" ht="13.8" thickBot="1" x14ac:dyDescent="0.25">
      <c r="D30" s="76" t="s">
        <v>107</v>
      </c>
      <c r="E30" s="80"/>
      <c r="F30" s="81"/>
      <c r="G30" s="81"/>
      <c r="H30" s="81"/>
      <c r="I30" s="81"/>
      <c r="J30" s="81"/>
      <c r="K30" s="82"/>
      <c r="L30" s="76" t="s">
        <v>110</v>
      </c>
      <c r="N30" s="80"/>
      <c r="O30" s="81"/>
      <c r="P30" s="81"/>
      <c r="Q30" s="81"/>
      <c r="R30" s="81"/>
      <c r="S30" s="82"/>
      <c r="U30" s="80"/>
      <c r="V30" s="81"/>
      <c r="W30" s="81"/>
      <c r="X30" s="81"/>
      <c r="Y30" s="81"/>
      <c r="Z30" s="82"/>
      <c r="AB30" s="80"/>
      <c r="AC30" s="81"/>
      <c r="AD30" s="81"/>
      <c r="AE30" s="81"/>
      <c r="AF30" s="81"/>
      <c r="AG30" s="82"/>
    </row>
    <row r="31" spans="4:33" ht="13.8" thickBot="1" x14ac:dyDescent="0.25">
      <c r="N31" s="55" t="s">
        <v>133</v>
      </c>
      <c r="O31" s="56"/>
      <c r="P31" s="56"/>
      <c r="Q31" s="56"/>
      <c r="R31" s="56"/>
      <c r="S31" s="57"/>
      <c r="U31" s="55" t="s">
        <v>134</v>
      </c>
      <c r="V31" s="56"/>
      <c r="W31" s="56"/>
      <c r="X31" s="56"/>
      <c r="Y31" s="56"/>
      <c r="Z31" s="57"/>
    </row>
    <row r="32" spans="4:33" x14ac:dyDescent="0.2">
      <c r="S32" s="85" t="s">
        <v>115</v>
      </c>
      <c r="Z32" s="85" t="s">
        <v>115</v>
      </c>
      <c r="AG32" s="85" t="s">
        <v>115</v>
      </c>
    </row>
    <row r="33" spans="4:33" ht="13.8" thickBot="1" x14ac:dyDescent="0.25"/>
    <row r="34" spans="4:33" x14ac:dyDescent="0.2">
      <c r="D34" s="87" t="s">
        <v>118</v>
      </c>
      <c r="E34" s="101" t="s">
        <v>120</v>
      </c>
      <c r="F34" s="102"/>
      <c r="G34" s="102"/>
      <c r="H34" s="102"/>
      <c r="I34" s="102"/>
      <c r="J34" s="102"/>
      <c r="K34" s="103"/>
      <c r="L34" s="87" t="s">
        <v>109</v>
      </c>
      <c r="N34" s="95">
        <f>+M10</f>
        <v>0</v>
      </c>
      <c r="O34" s="96"/>
      <c r="P34" s="96"/>
      <c r="Q34" s="96"/>
      <c r="R34" s="96"/>
      <c r="S34" s="97"/>
      <c r="U34" s="95">
        <f>+AB23</f>
        <v>2057</v>
      </c>
      <c r="V34" s="96"/>
      <c r="W34" s="96"/>
      <c r="X34" s="96"/>
      <c r="Y34" s="96"/>
      <c r="Z34" s="97"/>
      <c r="AB34" s="95">
        <f>+U34-N34</f>
        <v>2057</v>
      </c>
      <c r="AC34" s="96"/>
      <c r="AD34" s="96"/>
      <c r="AE34" s="96"/>
      <c r="AF34" s="96"/>
      <c r="AG34" s="97"/>
    </row>
    <row r="35" spans="4:33" ht="13.8" thickBot="1" x14ac:dyDescent="0.25">
      <c r="D35" s="88"/>
      <c r="E35" s="104"/>
      <c r="F35" s="105"/>
      <c r="G35" s="105"/>
      <c r="H35" s="105"/>
      <c r="I35" s="105"/>
      <c r="J35" s="105"/>
      <c r="K35" s="106"/>
      <c r="L35" s="88"/>
      <c r="N35" s="98"/>
      <c r="O35" s="99"/>
      <c r="P35" s="99"/>
      <c r="Q35" s="99"/>
      <c r="R35" s="99"/>
      <c r="S35" s="100"/>
      <c r="U35" s="98"/>
      <c r="V35" s="99"/>
      <c r="W35" s="99"/>
      <c r="X35" s="99"/>
      <c r="Y35" s="99"/>
      <c r="Z35" s="100"/>
      <c r="AB35" s="98"/>
      <c r="AC35" s="99"/>
      <c r="AD35" s="99"/>
      <c r="AE35" s="99"/>
      <c r="AF35" s="99"/>
      <c r="AG35" s="100"/>
    </row>
  </sheetData>
  <mergeCells count="45">
    <mergeCell ref="AB34:AG35"/>
    <mergeCell ref="N31:S31"/>
    <mergeCell ref="U31:Z31"/>
    <mergeCell ref="D34:D35"/>
    <mergeCell ref="E34:K35"/>
    <mergeCell ref="L34:L35"/>
    <mergeCell ref="N34:S35"/>
    <mergeCell ref="U34:Z35"/>
    <mergeCell ref="W20:AA20"/>
    <mergeCell ref="D27:AG27"/>
    <mergeCell ref="E29:K30"/>
    <mergeCell ref="N29:S30"/>
    <mergeCell ref="U29:Z30"/>
    <mergeCell ref="AB29:AG30"/>
    <mergeCell ref="M20:Q20"/>
    <mergeCell ref="AB20:AF20"/>
    <mergeCell ref="D23:D24"/>
    <mergeCell ref="E23:K24"/>
    <mergeCell ref="L23:L24"/>
    <mergeCell ref="M23:Q24"/>
    <mergeCell ref="R23:V24"/>
    <mergeCell ref="W23:AA24"/>
    <mergeCell ref="AB23:AF24"/>
    <mergeCell ref="R20:V20"/>
    <mergeCell ref="D15:AG15"/>
    <mergeCell ref="E18:K19"/>
    <mergeCell ref="M18:Q19"/>
    <mergeCell ref="R18:V19"/>
    <mergeCell ref="W18:AA19"/>
    <mergeCell ref="AB18:AF19"/>
    <mergeCell ref="M7:Q7"/>
    <mergeCell ref="AB7:AF7"/>
    <mergeCell ref="E10:K11"/>
    <mergeCell ref="D10:D11"/>
    <mergeCell ref="L10:L11"/>
    <mergeCell ref="M10:Q11"/>
    <mergeCell ref="R10:V11"/>
    <mergeCell ref="AB10:AF11"/>
    <mergeCell ref="W10:AA11"/>
    <mergeCell ref="D2:AG2"/>
    <mergeCell ref="E5:K6"/>
    <mergeCell ref="M5:Q6"/>
    <mergeCell ref="R5:V6"/>
    <mergeCell ref="W5:AA6"/>
    <mergeCell ref="AB5:AF6"/>
  </mergeCells>
  <phoneticPr fontId="1"/>
  <printOptions horizontalCentered="1"/>
  <pageMargins left="0" right="0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G42"/>
  <sheetViews>
    <sheetView topLeftCell="A28" workbookViewId="0">
      <selection activeCell="D42" sqref="D2:AG42"/>
    </sheetView>
  </sheetViews>
  <sheetFormatPr defaultRowHeight="13.2" x14ac:dyDescent="0.2"/>
  <cols>
    <col min="1" max="51" width="3.88671875" customWidth="1"/>
  </cols>
  <sheetData>
    <row r="2" spans="4:33" ht="16.2" x14ac:dyDescent="0.2">
      <c r="D2" s="64" t="s">
        <v>125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4" spans="4:33" ht="13.8" thickBot="1" x14ac:dyDescent="0.25"/>
    <row r="5" spans="4:33" x14ac:dyDescent="0.2">
      <c r="D5" s="77" t="s">
        <v>128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9"/>
      <c r="S5" s="77" t="s">
        <v>129</v>
      </c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9"/>
    </row>
    <row r="6" spans="4:33" ht="13.8" thickBot="1" x14ac:dyDescent="0.25"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2"/>
      <c r="S6" s="80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2"/>
    </row>
    <row r="7" spans="4:33" x14ac:dyDescent="0.2">
      <c r="D7" s="77" t="s">
        <v>126</v>
      </c>
      <c r="E7" s="78"/>
      <c r="F7" s="78"/>
      <c r="G7" s="78"/>
      <c r="H7" s="78"/>
      <c r="I7" s="78"/>
      <c r="J7" s="78"/>
      <c r="K7" s="78"/>
      <c r="L7" s="78"/>
      <c r="M7" s="79"/>
      <c r="N7" s="77" t="s">
        <v>127</v>
      </c>
      <c r="O7" s="78"/>
      <c r="P7" s="78"/>
      <c r="Q7" s="78"/>
      <c r="R7" s="79"/>
      <c r="S7" s="77" t="s">
        <v>126</v>
      </c>
      <c r="T7" s="78"/>
      <c r="U7" s="78"/>
      <c r="V7" s="78"/>
      <c r="W7" s="78"/>
      <c r="X7" s="78"/>
      <c r="Y7" s="78"/>
      <c r="Z7" s="78"/>
      <c r="AA7" s="78"/>
      <c r="AB7" s="79"/>
      <c r="AC7" s="77" t="s">
        <v>127</v>
      </c>
      <c r="AD7" s="78"/>
      <c r="AE7" s="78"/>
      <c r="AF7" s="78"/>
      <c r="AG7" s="79"/>
    </row>
    <row r="8" spans="4:33" ht="13.8" thickBot="1" x14ac:dyDescent="0.25">
      <c r="D8" s="80"/>
      <c r="E8" s="81"/>
      <c r="F8" s="81"/>
      <c r="G8" s="81"/>
      <c r="H8" s="81"/>
      <c r="I8" s="81"/>
      <c r="J8" s="81"/>
      <c r="K8" s="81"/>
      <c r="L8" s="81"/>
      <c r="M8" s="82"/>
      <c r="N8" s="80"/>
      <c r="O8" s="81"/>
      <c r="P8" s="81"/>
      <c r="Q8" s="81"/>
      <c r="R8" s="82"/>
      <c r="S8" s="80"/>
      <c r="T8" s="81"/>
      <c r="U8" s="81"/>
      <c r="V8" s="81"/>
      <c r="W8" s="81"/>
      <c r="X8" s="81"/>
      <c r="Y8" s="81"/>
      <c r="Z8" s="81"/>
      <c r="AA8" s="81"/>
      <c r="AB8" s="82"/>
      <c r="AC8" s="80"/>
      <c r="AD8" s="81"/>
      <c r="AE8" s="81"/>
      <c r="AF8" s="81"/>
      <c r="AG8" s="82"/>
    </row>
    <row r="9" spans="4:33" x14ac:dyDescent="0.2">
      <c r="R9" s="85" t="s">
        <v>115</v>
      </c>
      <c r="AG9" s="85" t="s">
        <v>115</v>
      </c>
    </row>
    <row r="10" spans="4:33" ht="13.8" thickBot="1" x14ac:dyDescent="0.25"/>
    <row r="11" spans="4:33" x14ac:dyDescent="0.2">
      <c r="D11" s="77" t="s">
        <v>130</v>
      </c>
      <c r="E11" s="78"/>
      <c r="F11" s="78"/>
      <c r="G11" s="78"/>
      <c r="H11" s="78"/>
      <c r="I11" s="78"/>
      <c r="J11" s="78"/>
      <c r="K11" s="78"/>
      <c r="L11" s="78"/>
      <c r="M11" s="79"/>
      <c r="N11" s="95">
        <f>TBBS!AB34</f>
        <v>2057</v>
      </c>
      <c r="O11" s="96"/>
      <c r="P11" s="96"/>
      <c r="Q11" s="96"/>
      <c r="R11" s="97"/>
      <c r="S11" s="77" t="s">
        <v>131</v>
      </c>
      <c r="T11" s="78"/>
      <c r="U11" s="78"/>
      <c r="V11" s="78"/>
      <c r="W11" s="78"/>
      <c r="X11" s="78"/>
      <c r="Y11" s="78"/>
      <c r="Z11" s="78"/>
      <c r="AA11" s="78"/>
      <c r="AB11" s="79"/>
      <c r="AC11" s="95">
        <f>+N11</f>
        <v>2057</v>
      </c>
      <c r="AD11" s="96"/>
      <c r="AE11" s="96"/>
      <c r="AF11" s="96"/>
      <c r="AG11" s="97"/>
    </row>
    <row r="12" spans="4:33" ht="13.8" thickBot="1" x14ac:dyDescent="0.25">
      <c r="D12" s="80"/>
      <c r="E12" s="81"/>
      <c r="F12" s="81"/>
      <c r="G12" s="81"/>
      <c r="H12" s="81"/>
      <c r="I12" s="81"/>
      <c r="J12" s="81"/>
      <c r="K12" s="81"/>
      <c r="L12" s="81"/>
      <c r="M12" s="82"/>
      <c r="N12" s="98"/>
      <c r="O12" s="99"/>
      <c r="P12" s="99"/>
      <c r="Q12" s="99"/>
      <c r="R12" s="100"/>
      <c r="S12" s="80"/>
      <c r="T12" s="81"/>
      <c r="U12" s="81"/>
      <c r="V12" s="81"/>
      <c r="W12" s="81"/>
      <c r="X12" s="81"/>
      <c r="Y12" s="81"/>
      <c r="Z12" s="81"/>
      <c r="AA12" s="81"/>
      <c r="AB12" s="82"/>
      <c r="AC12" s="98"/>
      <c r="AD12" s="99"/>
      <c r="AE12" s="99"/>
      <c r="AF12" s="99"/>
      <c r="AG12" s="100"/>
    </row>
    <row r="16" spans="4:33" ht="16.2" x14ac:dyDescent="0.2">
      <c r="D16" s="64" t="s">
        <v>138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4:33" ht="13.8" thickBot="1" x14ac:dyDescent="0.25"/>
    <row r="18" spans="4:33" x14ac:dyDescent="0.2">
      <c r="D18" s="75" t="s">
        <v>106</v>
      </c>
      <c r="E18" s="77" t="s">
        <v>126</v>
      </c>
      <c r="F18" s="78"/>
      <c r="G18" s="78"/>
      <c r="H18" s="78"/>
      <c r="I18" s="78"/>
      <c r="J18" s="78"/>
      <c r="K18" s="78"/>
      <c r="L18" s="78"/>
      <c r="M18" s="78"/>
      <c r="N18" s="79"/>
      <c r="P18" s="77" t="s">
        <v>127</v>
      </c>
      <c r="Q18" s="78"/>
      <c r="R18" s="78"/>
      <c r="S18" s="78"/>
      <c r="T18" s="79"/>
      <c r="V18" s="77" t="s">
        <v>139</v>
      </c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9"/>
    </row>
    <row r="19" spans="4:33" ht="13.8" thickBot="1" x14ac:dyDescent="0.25">
      <c r="D19" s="76" t="s">
        <v>107</v>
      </c>
      <c r="E19" s="80"/>
      <c r="F19" s="81"/>
      <c r="G19" s="81"/>
      <c r="H19" s="81"/>
      <c r="I19" s="81"/>
      <c r="J19" s="81"/>
      <c r="K19" s="81"/>
      <c r="L19" s="81"/>
      <c r="M19" s="81"/>
      <c r="N19" s="82"/>
      <c r="P19" s="80"/>
      <c r="Q19" s="81"/>
      <c r="R19" s="81"/>
      <c r="S19" s="81"/>
      <c r="T19" s="82"/>
      <c r="V19" s="80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2"/>
    </row>
    <row r="20" spans="4:33" ht="13.8" thickBot="1" x14ac:dyDescent="0.25">
      <c r="T20" s="85" t="s">
        <v>115</v>
      </c>
    </row>
    <row r="21" spans="4:33" ht="13.2" customHeight="1" x14ac:dyDescent="0.2">
      <c r="D21" s="87" t="s">
        <v>118</v>
      </c>
      <c r="E21" s="108" t="str">
        <f>+S11</f>
        <v>ＣＦ：仕入債務の増減額</v>
      </c>
      <c r="F21" s="109"/>
      <c r="G21" s="109"/>
      <c r="H21" s="109"/>
      <c r="I21" s="109"/>
      <c r="J21" s="109"/>
      <c r="K21" s="109"/>
      <c r="L21" s="109"/>
      <c r="M21" s="109"/>
      <c r="N21" s="110"/>
      <c r="P21" s="114">
        <f>+AC11</f>
        <v>2057</v>
      </c>
      <c r="Q21" s="115"/>
      <c r="R21" s="115"/>
      <c r="S21" s="115"/>
      <c r="T21" s="116"/>
      <c r="V21" s="83" t="s">
        <v>147</v>
      </c>
      <c r="W21" s="129" t="s">
        <v>152</v>
      </c>
      <c r="X21" s="129"/>
      <c r="Y21" s="129"/>
      <c r="Z21" s="129"/>
      <c r="AA21" s="129"/>
      <c r="AB21" s="129"/>
      <c r="AC21" s="129"/>
      <c r="AD21" s="129"/>
      <c r="AE21" s="129"/>
      <c r="AF21" s="129"/>
      <c r="AG21" s="130"/>
    </row>
    <row r="22" spans="4:33" ht="13.8" thickBot="1" x14ac:dyDescent="0.25">
      <c r="D22" s="88"/>
      <c r="E22" s="111"/>
      <c r="F22" s="112"/>
      <c r="G22" s="112"/>
      <c r="H22" s="112"/>
      <c r="I22" s="112"/>
      <c r="J22" s="112"/>
      <c r="K22" s="112"/>
      <c r="L22" s="112"/>
      <c r="M22" s="112"/>
      <c r="N22" s="113"/>
      <c r="P22" s="117"/>
      <c r="Q22" s="118"/>
      <c r="R22" s="118"/>
      <c r="S22" s="118"/>
      <c r="T22" s="119"/>
      <c r="V22" s="126" t="s">
        <v>148</v>
      </c>
      <c r="W22" s="127"/>
      <c r="X22" s="127"/>
      <c r="Y22" s="84" t="s">
        <v>149</v>
      </c>
      <c r="Z22" s="127" t="s">
        <v>150</v>
      </c>
      <c r="AA22" s="127" t="s">
        <v>149</v>
      </c>
      <c r="AB22" s="138">
        <v>2</v>
      </c>
      <c r="AC22" s="127" t="s">
        <v>151</v>
      </c>
      <c r="AD22" s="127"/>
      <c r="AE22" s="127"/>
      <c r="AF22" s="127"/>
      <c r="AG22" s="128"/>
    </row>
    <row r="26" spans="4:33" ht="16.2" x14ac:dyDescent="0.2">
      <c r="D26" s="64" t="s">
        <v>140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4:33" ht="13.8" thickBot="1" x14ac:dyDescent="0.25"/>
    <row r="28" spans="4:33" ht="13.8" thickBot="1" x14ac:dyDescent="0.25">
      <c r="D28" s="58" t="s">
        <v>141</v>
      </c>
      <c r="E28" s="59"/>
      <c r="F28" s="59"/>
      <c r="G28" s="59"/>
      <c r="H28" s="59"/>
      <c r="I28" s="59"/>
      <c r="J28" s="60"/>
      <c r="K28" s="58" t="s">
        <v>142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0"/>
    </row>
    <row r="29" spans="4:33" ht="13.8" thickBot="1" x14ac:dyDescent="0.25"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</row>
    <row r="30" spans="4:33" x14ac:dyDescent="0.2">
      <c r="D30" s="131">
        <v>1</v>
      </c>
      <c r="E30" s="132" t="s">
        <v>154</v>
      </c>
      <c r="F30" s="132"/>
      <c r="G30" s="132"/>
      <c r="H30" s="132"/>
      <c r="I30" s="132"/>
      <c r="J30" s="133"/>
      <c r="K30" s="131" t="s">
        <v>143</v>
      </c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3"/>
    </row>
    <row r="31" spans="4:33" x14ac:dyDescent="0.2">
      <c r="D31" s="134"/>
      <c r="E31" s="135" t="s">
        <v>155</v>
      </c>
      <c r="F31" s="135"/>
      <c r="G31" s="135"/>
      <c r="H31" s="135"/>
      <c r="I31" s="135"/>
      <c r="J31" s="136"/>
      <c r="K31" s="134" t="s">
        <v>144</v>
      </c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6"/>
    </row>
    <row r="32" spans="4:33" x14ac:dyDescent="0.2">
      <c r="D32" s="134"/>
      <c r="E32" s="135"/>
      <c r="F32" s="135"/>
      <c r="G32" s="135"/>
      <c r="H32" s="135"/>
      <c r="I32" s="135"/>
      <c r="J32" s="136"/>
      <c r="K32" s="134" t="s">
        <v>143</v>
      </c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6"/>
    </row>
    <row r="33" spans="4:33" ht="13.8" thickBot="1" x14ac:dyDescent="0.25">
      <c r="D33" s="134"/>
      <c r="E33" s="135"/>
      <c r="F33" s="135"/>
      <c r="G33" s="135"/>
      <c r="H33" s="135"/>
      <c r="I33" s="135"/>
      <c r="J33" s="136"/>
      <c r="K33" s="134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6"/>
    </row>
    <row r="34" spans="4:33" ht="13.8" thickBot="1" x14ac:dyDescent="0.25">
      <c r="D34" s="134"/>
      <c r="E34" s="135"/>
      <c r="F34" s="135"/>
      <c r="G34" s="135"/>
      <c r="H34" s="135"/>
      <c r="I34" s="135"/>
      <c r="J34" s="136"/>
      <c r="K34" s="134"/>
      <c r="L34" s="121" t="str">
        <f>+E21</f>
        <v>ＣＦ：仕入債務の増減額</v>
      </c>
      <c r="M34" s="122"/>
      <c r="N34" s="122"/>
      <c r="O34" s="122"/>
      <c r="P34" s="122"/>
      <c r="Q34" s="122"/>
      <c r="R34" s="123"/>
      <c r="S34" s="135"/>
      <c r="T34" s="46">
        <f>+P21</f>
        <v>2057</v>
      </c>
      <c r="U34" s="124"/>
      <c r="V34" s="124"/>
      <c r="W34" s="125"/>
      <c r="X34" s="135" t="s">
        <v>145</v>
      </c>
      <c r="Y34" s="135"/>
      <c r="Z34" s="135"/>
      <c r="AA34" s="135"/>
      <c r="AB34" s="135"/>
      <c r="AC34" s="135"/>
      <c r="AD34" s="135"/>
      <c r="AE34" s="135"/>
      <c r="AF34" s="135"/>
      <c r="AG34" s="136"/>
    </row>
    <row r="35" spans="4:33" ht="13.8" thickBot="1" x14ac:dyDescent="0.25">
      <c r="D35" s="134"/>
      <c r="E35" s="135"/>
      <c r="F35" s="135"/>
      <c r="G35" s="135"/>
      <c r="H35" s="135"/>
      <c r="I35" s="135"/>
      <c r="J35" s="136"/>
      <c r="K35" s="134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6"/>
    </row>
    <row r="36" spans="4:33" ht="13.8" thickBot="1" x14ac:dyDescent="0.25">
      <c r="D36" s="134"/>
      <c r="E36" s="135"/>
      <c r="F36" s="135"/>
      <c r="G36" s="135"/>
      <c r="H36" s="135"/>
      <c r="I36" s="135"/>
      <c r="J36" s="136"/>
      <c r="K36" s="134" t="s">
        <v>146</v>
      </c>
      <c r="L36" s="135"/>
      <c r="M36" s="121" t="str">
        <f>+W21</f>
        <v>支払サイトが短い</v>
      </c>
      <c r="N36" s="122"/>
      <c r="O36" s="122"/>
      <c r="P36" s="122"/>
      <c r="Q36" s="122"/>
      <c r="R36" s="122"/>
      <c r="S36" s="122"/>
      <c r="T36" s="122"/>
      <c r="U36" s="122"/>
      <c r="V36" s="122"/>
      <c r="W36" s="123"/>
      <c r="X36" s="135" t="s">
        <v>153</v>
      </c>
      <c r="Y36" s="135"/>
      <c r="Z36" s="135"/>
      <c r="AA36" s="135"/>
      <c r="AB36" s="135"/>
      <c r="AC36" s="135"/>
      <c r="AD36" s="135"/>
      <c r="AE36" s="135"/>
      <c r="AF36" s="135"/>
      <c r="AG36" s="136"/>
    </row>
    <row r="37" spans="4:33" ht="13.8" thickBot="1" x14ac:dyDescent="0.25">
      <c r="D37" s="137"/>
      <c r="E37" s="127"/>
      <c r="F37" s="127"/>
      <c r="G37" s="127"/>
      <c r="H37" s="127"/>
      <c r="I37" s="127"/>
      <c r="J37" s="128"/>
      <c r="K37" s="137" t="s">
        <v>143</v>
      </c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8"/>
    </row>
    <row r="38" spans="4:33" x14ac:dyDescent="0.2">
      <c r="D38" s="131">
        <v>2</v>
      </c>
      <c r="E38" s="132" t="s">
        <v>159</v>
      </c>
      <c r="F38" s="132"/>
      <c r="G38" s="132"/>
      <c r="H38" s="132"/>
      <c r="I38" s="132"/>
      <c r="J38" s="133"/>
      <c r="K38" s="131" t="s">
        <v>143</v>
      </c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3"/>
    </row>
    <row r="39" spans="4:33" x14ac:dyDescent="0.2">
      <c r="D39" s="134"/>
      <c r="E39" s="135" t="s">
        <v>160</v>
      </c>
      <c r="F39" s="135"/>
      <c r="G39" s="135"/>
      <c r="H39" s="135"/>
      <c r="I39" s="135"/>
      <c r="J39" s="136"/>
      <c r="K39" s="134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6"/>
    </row>
    <row r="40" spans="4:33" x14ac:dyDescent="0.2">
      <c r="D40" s="143"/>
      <c r="E40" s="141"/>
      <c r="F40" s="141"/>
      <c r="G40" s="141"/>
      <c r="H40" s="141"/>
      <c r="I40" s="141"/>
      <c r="J40" s="142"/>
      <c r="K40" s="139" t="s">
        <v>156</v>
      </c>
      <c r="L40" s="141"/>
      <c r="M40" s="141"/>
      <c r="N40" s="141"/>
      <c r="O40" s="141"/>
      <c r="P40" s="135" t="s">
        <v>157</v>
      </c>
      <c r="Q40" s="140">
        <f>+AB22</f>
        <v>2</v>
      </c>
      <c r="R40" s="135" t="s">
        <v>151</v>
      </c>
      <c r="S40" s="141" t="s">
        <v>158</v>
      </c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2"/>
    </row>
    <row r="41" spans="4:33" x14ac:dyDescent="0.2">
      <c r="D41" s="143"/>
      <c r="E41" s="141"/>
      <c r="F41" s="141"/>
      <c r="G41" s="141"/>
      <c r="H41" s="141"/>
      <c r="I41" s="141"/>
      <c r="J41" s="142"/>
      <c r="K41" s="139"/>
      <c r="L41" s="141"/>
      <c r="M41" s="141"/>
      <c r="N41" s="141"/>
      <c r="O41" s="141"/>
      <c r="P41" s="135"/>
      <c r="Q41" s="135"/>
      <c r="R41" s="135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2"/>
    </row>
    <row r="42" spans="4:33" ht="13.8" thickBot="1" x14ac:dyDescent="0.25">
      <c r="D42" s="72"/>
      <c r="E42" s="73"/>
      <c r="F42" s="73"/>
      <c r="G42" s="73"/>
      <c r="H42" s="73"/>
      <c r="I42" s="73"/>
      <c r="J42" s="74"/>
      <c r="K42" s="137" t="s">
        <v>143</v>
      </c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4"/>
    </row>
  </sheetData>
  <mergeCells count="25">
    <mergeCell ref="L34:R34"/>
    <mergeCell ref="T34:W34"/>
    <mergeCell ref="W21:AG21"/>
    <mergeCell ref="M36:W36"/>
    <mergeCell ref="P21:T22"/>
    <mergeCell ref="D21:D22"/>
    <mergeCell ref="E21:N22"/>
    <mergeCell ref="D26:AG26"/>
    <mergeCell ref="D28:J28"/>
    <mergeCell ref="K28:AG28"/>
    <mergeCell ref="D11:M12"/>
    <mergeCell ref="N11:R12"/>
    <mergeCell ref="S11:AB12"/>
    <mergeCell ref="AC11:AG12"/>
    <mergeCell ref="D16:AG16"/>
    <mergeCell ref="E18:N19"/>
    <mergeCell ref="P18:T19"/>
    <mergeCell ref="V18:AG19"/>
    <mergeCell ref="D2:AG2"/>
    <mergeCell ref="N7:R8"/>
    <mergeCell ref="D7:M8"/>
    <mergeCell ref="S7:AB8"/>
    <mergeCell ref="AC7:AG8"/>
    <mergeCell ref="D5:R6"/>
    <mergeCell ref="S5:AG6"/>
  </mergeCells>
  <phoneticPr fontId="1"/>
  <printOptions horizontalCentered="1"/>
  <pageMargins left="0" right="0" top="0.74803149606299213" bottom="0.74803149606299213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参考資料在庫計画書</vt:lpstr>
      <vt:lpstr>仕入代金支払計画書</vt:lpstr>
      <vt:lpstr>TBBS</vt:lpstr>
      <vt:lpstr>CF</vt:lpstr>
      <vt:lpstr>Sheet5</vt:lpstr>
      <vt:lpstr>CF!Print_Area</vt:lpstr>
      <vt:lpstr>TBBS!Print_Area</vt:lpstr>
      <vt:lpstr>参考資料在庫計画書!Print_Area</vt:lpstr>
      <vt:lpstr>仕入代金支払計画書!Print_Area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</dc:creator>
  <cp:lastModifiedBy>kodama</cp:lastModifiedBy>
  <cp:lastPrinted>2017-01-28T04:48:56Z</cp:lastPrinted>
  <dcterms:created xsi:type="dcterms:W3CDTF">2016-11-20T05:46:14Z</dcterms:created>
  <dcterms:modified xsi:type="dcterms:W3CDTF">2017-01-28T04:50:43Z</dcterms:modified>
</cp:coreProperties>
</file>